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07939-4 - Rekonstrukce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'2007939-4 - Rekonstrukce ...'!$C$86:$K$204</definedName>
    <definedName name="_xlnm.Print_Area" localSheetId="1">'2007939-4 - Rekonstrukce ...'!$C$4:$J$39,'2007939-4 - Rekonstrukce ...'!$C$45:$J$68,'2007939-4 - Rekonstrukce ...'!$C$74:$K$204</definedName>
    <definedName name="_xlnm.Print_Titles" localSheetId="1">'2007939-4 - Rekonstrukce ...'!$86:$86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03"/>
  <c r="BH203"/>
  <c r="BG203"/>
  <c r="BF203"/>
  <c r="T203"/>
  <c r="T202"/>
  <c r="R203"/>
  <c r="R202"/>
  <c r="P203"/>
  <c r="P202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F81"/>
  <c r="E79"/>
  <c r="F52"/>
  <c r="E50"/>
  <c r="J24"/>
  <c r="E24"/>
  <c r="J84"/>
  <c r="J23"/>
  <c r="J21"/>
  <c r="E21"/>
  <c r="J83"/>
  <c r="J20"/>
  <c r="J18"/>
  <c r="E18"/>
  <c r="F84"/>
  <c r="J17"/>
  <c r="J15"/>
  <c r="E15"/>
  <c r="F83"/>
  <c r="J14"/>
  <c r="J12"/>
  <c r="J81"/>
  <c r="E7"/>
  <c r="E77"/>
  <c i="1" r="L50"/>
  <c r="AM50"/>
  <c r="AM49"/>
  <c r="L49"/>
  <c r="AM47"/>
  <c r="L47"/>
  <c r="L45"/>
  <c r="L44"/>
  <c i="2" r="BK186"/>
  <c r="J166"/>
  <c r="BK152"/>
  <c r="BK109"/>
  <c r="F37"/>
  <c r="J161"/>
  <c r="BK130"/>
  <c r="J96"/>
  <c r="J200"/>
  <c r="J194"/>
  <c r="J179"/>
  <c r="BK165"/>
  <c r="J154"/>
  <c r="J135"/>
  <c r="J114"/>
  <c i="1" r="AS54"/>
  <c i="2" r="BK194"/>
  <c r="J173"/>
  <c r="BK150"/>
  <c r="BK120"/>
  <c r="J98"/>
  <c r="BK164"/>
  <c r="J147"/>
  <c r="BK114"/>
  <c r="J139"/>
  <c r="J105"/>
  <c r="F36"/>
  <c r="BK179"/>
  <c r="BK161"/>
  <c r="BK135"/>
  <c r="BK107"/>
  <c r="BK156"/>
  <c r="BK126"/>
  <c r="BK98"/>
  <c r="BK116"/>
  <c r="J90"/>
  <c r="BK190"/>
  <c r="J177"/>
  <c r="BK160"/>
  <c r="J137"/>
  <c r="J104"/>
  <c r="J203"/>
  <c r="J192"/>
  <c r="J167"/>
  <c r="BK154"/>
  <c r="BK124"/>
  <c r="BK105"/>
  <c r="J94"/>
  <c r="J199"/>
  <c r="BK188"/>
  <c r="BK177"/>
  <c r="J163"/>
  <c r="J149"/>
  <c r="J124"/>
  <c r="BK101"/>
  <c r="J92"/>
  <c r="BK199"/>
  <c r="J178"/>
  <c r="BK159"/>
  <c r="J130"/>
  <c r="J101"/>
  <c r="BK167"/>
  <c r="BK137"/>
  <c r="BK104"/>
  <c r="J128"/>
  <c r="BK96"/>
  <c r="J188"/>
  <c r="J171"/>
  <c r="J156"/>
  <c r="BK143"/>
  <c r="J118"/>
  <c r="BK94"/>
  <c r="BK200"/>
  <c r="J190"/>
  <c r="J165"/>
  <c r="BK158"/>
  <c r="J141"/>
  <c r="BK112"/>
  <c r="BK91"/>
  <c r="BK195"/>
  <c r="J186"/>
  <c r="BK175"/>
  <c r="J160"/>
  <c r="J145"/>
  <c r="BK128"/>
  <c r="J107"/>
  <c r="BK95"/>
  <c r="BK191"/>
  <c r="BK163"/>
  <c r="BK145"/>
  <c r="BK93"/>
  <c r="J162"/>
  <c r="J143"/>
  <c r="J109"/>
  <c r="J91"/>
  <c r="J100"/>
  <c r="BK192"/>
  <c r="J182"/>
  <c r="BK166"/>
  <c r="J150"/>
  <c r="J112"/>
  <c r="BK90"/>
  <c r="J195"/>
  <c r="F34"/>
  <c r="J184"/>
  <c r="J169"/>
  <c r="J157"/>
  <c r="J116"/>
  <c r="BK173"/>
  <c r="J152"/>
  <c r="BK122"/>
  <c r="BK92"/>
  <c r="J122"/>
  <c r="J93"/>
  <c r="BK184"/>
  <c r="J175"/>
  <c r="J158"/>
  <c r="BK133"/>
  <c r="J108"/>
  <c r="J34"/>
  <c r="BK141"/>
  <c r="J159"/>
  <c r="J133"/>
  <c r="J95"/>
  <c r="BK108"/>
  <c r="J197"/>
  <c r="BK178"/>
  <c r="J164"/>
  <c r="BK147"/>
  <c r="J126"/>
  <c r="BK97"/>
  <c r="BK197"/>
  <c r="BK171"/>
  <c r="BK162"/>
  <c r="BK149"/>
  <c r="J120"/>
  <c r="BK100"/>
  <c r="BK203"/>
  <c r="J191"/>
  <c r="BK182"/>
  <c r="BK169"/>
  <c r="BK157"/>
  <c r="BK139"/>
  <c r="BK118"/>
  <c r="J97"/>
  <c r="F35"/>
  <c l="1" r="P89"/>
  <c r="R132"/>
  <c r="R196"/>
  <c r="BK132"/>
  <c r="J132"/>
  <c r="J64"/>
  <c r="BK196"/>
  <c r="J196"/>
  <c r="J66"/>
  <c r="R89"/>
  <c r="BK111"/>
  <c r="J111"/>
  <c r="J63"/>
  <c r="BK181"/>
  <c r="J181"/>
  <c r="J65"/>
  <c r="T89"/>
  <c r="P132"/>
  <c r="T196"/>
  <c r="BK103"/>
  <c r="J103"/>
  <c r="J62"/>
  <c r="T132"/>
  <c r="T103"/>
  <c r="T111"/>
  <c r="P181"/>
  <c r="P196"/>
  <c r="BK89"/>
  <c r="J89"/>
  <c r="J61"/>
  <c r="R103"/>
  <c r="P111"/>
  <c r="T181"/>
  <c r="P103"/>
  <c r="R111"/>
  <c r="R181"/>
  <c r="BK202"/>
  <c r="J202"/>
  <c r="J67"/>
  <c i="1" r="AW55"/>
  <c i="2" r="E48"/>
  <c r="J52"/>
  <c r="F54"/>
  <c r="J54"/>
  <c r="F55"/>
  <c r="J55"/>
  <c r="BE90"/>
  <c r="BE91"/>
  <c r="BE92"/>
  <c r="BE93"/>
  <c r="BE94"/>
  <c r="BE95"/>
  <c r="BE96"/>
  <c r="BE97"/>
  <c r="BE98"/>
  <c r="BE100"/>
  <c r="BE101"/>
  <c r="BE104"/>
  <c r="BE105"/>
  <c r="BE107"/>
  <c r="BE108"/>
  <c r="BE109"/>
  <c r="BE112"/>
  <c r="BE114"/>
  <c r="BE116"/>
  <c r="BE118"/>
  <c r="BE120"/>
  <c r="BE122"/>
  <c r="BE124"/>
  <c r="BE126"/>
  <c r="BE128"/>
  <c r="BE130"/>
  <c r="BE133"/>
  <c r="BE135"/>
  <c r="BE137"/>
  <c r="BE139"/>
  <c r="BE141"/>
  <c r="BE143"/>
  <c r="BE145"/>
  <c r="BE147"/>
  <c r="BE149"/>
  <c r="BE150"/>
  <c r="BE152"/>
  <c r="BE154"/>
  <c r="BE156"/>
  <c r="BE157"/>
  <c r="BE158"/>
  <c r="BE159"/>
  <c r="BE160"/>
  <c r="BE161"/>
  <c r="BE162"/>
  <c r="BE163"/>
  <c r="BE164"/>
  <c r="BE165"/>
  <c r="BE166"/>
  <c r="BE167"/>
  <c r="BE169"/>
  <c r="BE171"/>
  <c r="BE173"/>
  <c r="BE175"/>
  <c r="BE177"/>
  <c r="BE178"/>
  <c r="BE179"/>
  <c r="BE182"/>
  <c r="BE184"/>
  <c r="BE186"/>
  <c r="BE188"/>
  <c r="BE190"/>
  <c r="BE191"/>
  <c r="BE192"/>
  <c r="BE194"/>
  <c r="BE195"/>
  <c r="BE197"/>
  <c r="BE199"/>
  <c r="BE200"/>
  <c r="BE203"/>
  <c i="1" r="BC55"/>
  <c r="BA55"/>
  <c r="BB55"/>
  <c r="BD55"/>
  <c r="BA54"/>
  <c r="W30"/>
  <c r="BC54"/>
  <c r="W32"/>
  <c r="BB54"/>
  <c r="W31"/>
  <c r="BD54"/>
  <c r="W33"/>
  <c i="2" l="1" r="T88"/>
  <c r="T87"/>
  <c r="R88"/>
  <c r="R87"/>
  <c r="P88"/>
  <c r="P87"/>
  <c i="1" r="AU55"/>
  <c i="2" r="BK88"/>
  <c r="J88"/>
  <c r="J60"/>
  <c i="1" r="AU54"/>
  <c r="AY54"/>
  <c i="2" r="F33"/>
  <c i="1" r="AZ55"/>
  <c r="AZ54"/>
  <c r="W29"/>
  <c i="2" r="J33"/>
  <c i="1" r="AV55"/>
  <c r="AT55"/>
  <c r="AX54"/>
  <c r="AW54"/>
  <c r="AK30"/>
  <c i="2" l="1" r="BK87"/>
  <c r="J87"/>
  <c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<sst xmlns="http://schemas.openxmlformats.org/spreadsheetml/2006/main">
  <si>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</si>
  <si>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</si>
  <si>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</si>
  <si>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</si>
  <si>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</si>
  <si>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{520f32a9-fbe7-41ff-9cca-e32bf2563a58}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</si>
  <si>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</si>
  <si>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</si>
  <si>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</si>
  <si>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</si>
  <si>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</si>
  <si>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</si>
  <si>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</si>
  <si>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</si>
  <si>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20079392-4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</si>
  <si>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</si>
  <si>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</si>
  <si>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Rektorát MU, Žerotínovo nám. 617/9, Brno</t>
  </si>
  <si>
    <t>KSO:</t>
  </si>
  <si>
    <t/>
  </si>
  <si>
    <t>CC-CZ:</t>
  </si>
  <si>
    <t>Místo:</t>
  </si>
  <si>
    <t>Žerotínovo nám. 617/9, Brno</t>
  </si>
  <si>
    <t>Datum:</t>
  </si>
  <si>
    <t>6. 10. 2022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</si>
  <si>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</si>
  <si>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</si>
  <si>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</si>
  <si>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</si>
  <si>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</si>
  <si>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</si>
  <si>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</si>
  <si>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</si>
  <si>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</si>
  <si>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</si>
  <si>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</si>
  <si>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</si>
  <si>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</si>
  <si>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</si>
  <si>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</si>
  <si>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</si>
  <si>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</si>
  <si>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</si>
  <si>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</si>
  <si>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</si>
  <si>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</si>
  <si>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</si>
  <si>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</si>
  <si>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</si>
  <si>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</si>
  <si>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</si>
  <si>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</si>
  <si>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</si>
  <si>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</si>
  <si>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</si>
  <si>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</si>
  <si>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</si>
  <si>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</si>
  <si>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</si>
  <si>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</si>
  <si>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</si>
  <si>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</si>
  <si>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</si>
  <si>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</si>
  <si>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</si>
  <si>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</si>
  <si>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</si>
  <si>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</si>
  <si>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</si>
  <si>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</si>
  <si>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</si>
  <si>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</si>
  <si>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</si>
  <si>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</si>
  <si>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</si>
  <si>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2007939-4</t>
  </si>
  <si>
    <t>Rekonstrukce klubu v 1.PP</t>
  </si>
  <si>
    <t>STA</t>
  </si>
  <si>
    <t>1</t>
  </si>
  <si>
    <t>{3eba4178-56f6-466d-bbed-b0006153fe4c}</t>
  </si>
  <si>
    <t>2</t>
  </si>
  <si>
    <t>KRYCÍ LIST SOUPISU PRACÍ</t>
  </si>
  <si>
    <t>Objekt:</t>
  </si>
  <si>
    <t>2007939-4 - Rekonstrukce klubu v 1.PP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</si>
  <si>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</si>
  <si>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</si>
  <si>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</si>
  <si>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</si>
  <si>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</si>
  <si>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</si>
  <si>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</si>
  <si>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</si>
  <si>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</si>
  <si>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</si>
  <si>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</si>
  <si>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</si>
  <si>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</si>
  <si>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</si>
  <si>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</si>
  <si>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</si>
  <si>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</si>
  <si>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</si>
  <si>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</si>
  <si>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</si>
  <si>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</si>
  <si>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</si>
  <si>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</si>
  <si>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</si>
  <si>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</si>
  <si>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</si>
  <si>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</si>
  <si>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</si>
  <si>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</si>
  <si>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</si>
  <si>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K</t>
  </si>
  <si>
    <t>713-R03</t>
  </si>
  <si>
    <t>Izolační pouzdro čerpadel</t>
  </si>
  <si>
    <t>kus</t>
  </si>
  <si>
    <t>16</t>
  </si>
  <si>
    <t>160122634</t>
  </si>
  <si>
    <t>713-R04</t>
  </si>
  <si>
    <t>Izolační pouzdro vyvažovacích ventilů DN10-DN20</t>
  </si>
  <si>
    <t>375259611</t>
  </si>
  <si>
    <t>3</t>
  </si>
  <si>
    <t>713-R05</t>
  </si>
  <si>
    <t>Izolační pouzdro vyvažovacích ventilů DN25</t>
  </si>
  <si>
    <t>-46525800</t>
  </si>
  <si>
    <t>4</t>
  </si>
  <si>
    <t>713-R21</t>
  </si>
  <si>
    <t>Vinutá izolační pouzdra z kamenné vlny kašírované vyztuženou hliníkovou fólií 15x40</t>
  </si>
  <si>
    <t>1063334414</t>
  </si>
  <si>
    <t>5</t>
  </si>
  <si>
    <t>713-R22</t>
  </si>
  <si>
    <t>Vinutá izolační pouzdra z kamenné vlny kašírované vyztuženou hliníkovou fólií 18x40</t>
  </si>
  <si>
    <t>897878346</t>
  </si>
  <si>
    <t>6</t>
  </si>
  <si>
    <t>713-R23</t>
  </si>
  <si>
    <t>Vinutá izolační pouzdra z kamenné vlny kašírované vyztuženou hliníkovou fólií 22x40</t>
  </si>
  <si>
    <t>-183175788</t>
  </si>
  <si>
    <t>7</t>
  </si>
  <si>
    <t>713-R24</t>
  </si>
  <si>
    <t>Vinutá izolační pouzdra z kamenné vlny kašírované vyztuženou hliníkovou fólií 28x40</t>
  </si>
  <si>
    <t>1548278095</t>
  </si>
  <si>
    <t>8</t>
  </si>
  <si>
    <t>713-R25</t>
  </si>
  <si>
    <t>Vinutá izolační pouzdra z kamenné vlny kašírované vyztuženou hliníkovou fólií 35x40</t>
  </si>
  <si>
    <t>-481344967</t>
  </si>
  <si>
    <t>9</t>
  </si>
  <si>
    <t>713-R26</t>
  </si>
  <si>
    <t>Vinutá izolační pouzdra z kamenné vlny kašírované vyztuženou hliníkovou fólií 42x40</t>
  </si>
  <si>
    <t>1838821593</t>
  </si>
  <si>
    <t>VV</t>
  </si>
  <si>
    <t>6*12" přeizolování potrubí pod stropem baru, ověřit na místě</t>
  </si>
  <si>
    <t>10</t>
  </si>
  <si>
    <t>713-R31</t>
  </si>
  <si>
    <t>Montáž izolačních pouzder z kamenné vlny kašírované vyztuženou hliníkovou fólií</t>
  </si>
  <si>
    <t>-1313113682</t>
  </si>
  <si>
    <t>11</t>
  </si>
  <si>
    <t>998713201</t>
  </si>
  <si>
    <t>Přesun hmot procentní pro izolace tepelné v objektech v do 6 m</t>
  </si>
  <si>
    <t>%</t>
  </si>
  <si>
    <t>CS ÚRS 2021 02</t>
  </si>
  <si>
    <t>128796707</t>
  </si>
  <si>
    <t>Online PSC</t>
  </si>
  <si>
    <t>https://podminky.urs.cz/item/CS_URS_2021_02/998713201</t>
  </si>
  <si>
    <t>732</t>
  </si>
  <si>
    <t>Ústřední vytápění - strojovny</t>
  </si>
  <si>
    <t>12</t>
  </si>
  <si>
    <t>M</t>
  </si>
  <si>
    <t>732-R01</t>
  </si>
  <si>
    <t>Orientační štítek</t>
  </si>
  <si>
    <t>32</t>
  </si>
  <si>
    <t>1944748440</t>
  </si>
  <si>
    <t>13</t>
  </si>
  <si>
    <t>732429212</t>
  </si>
  <si>
    <t>Montáž čerpadla oběhového mokroběžného závitového DN 25</t>
  </si>
  <si>
    <t>soubor</t>
  </si>
  <si>
    <t>CS ÚRS 2021 01</t>
  </si>
  <si>
    <t>418149006</t>
  </si>
  <si>
    <t>https://podminky.urs.cz/item/CS_URS_2021_01/732429212</t>
  </si>
  <si>
    <t>14</t>
  </si>
  <si>
    <t>732421402.GRS-R01</t>
  </si>
  <si>
    <t>Čerpadlo teplovodní mokroběžné závitové oběhové ALPHA2 25-40</t>
  </si>
  <si>
    <t>496793673</t>
  </si>
  <si>
    <t>732421412.GRS-R01</t>
  </si>
  <si>
    <t>Čerpadlo teplovodní mokroběžné závitové oběhové ALPHA2 25-60</t>
  </si>
  <si>
    <t>914469186</t>
  </si>
  <si>
    <t>998732201</t>
  </si>
  <si>
    <t>Přesun hmot procentní pro strojovny v objektech v do 6 m</t>
  </si>
  <si>
    <t>-1839736226</t>
  </si>
  <si>
    <t>https://podminky.urs.cz/item/CS_URS_2021_01/998732201</t>
  </si>
  <si>
    <t>733</t>
  </si>
  <si>
    <t>Ústřední vytápění - rozvodné potrubí</t>
  </si>
  <si>
    <t>17</t>
  </si>
  <si>
    <t>733223102</t>
  </si>
  <si>
    <t>Potrubí měděné tvrdé spojované měkkým pájením D 15x1 mm</t>
  </si>
  <si>
    <t>m</t>
  </si>
  <si>
    <t>714766392</t>
  </si>
  <si>
    <t>https://podminky.urs.cz/item/CS_URS_2021_01/733223102</t>
  </si>
  <si>
    <t>18</t>
  </si>
  <si>
    <t>733223103</t>
  </si>
  <si>
    <t>Potrubí měděné tvrdé spojované měkkým pájením D 18x1 mm</t>
  </si>
  <si>
    <t>1223040730</t>
  </si>
  <si>
    <t>https://podminky.urs.cz/item/CS_URS_2021_01/733223103</t>
  </si>
  <si>
    <t>19</t>
  </si>
  <si>
    <t>733223104</t>
  </si>
  <si>
    <t>Potrubí měděné tvrdé spojované měkkým pájením D 22x1 mm</t>
  </si>
  <si>
    <t>-88698788</t>
  </si>
  <si>
    <t>https://podminky.urs.cz/item/CS_URS_2021_01/733223104</t>
  </si>
  <si>
    <t>20</t>
  </si>
  <si>
    <t>733223105</t>
  </si>
  <si>
    <t>Potrubí měděné tvrdé spojované měkkým pájením D 28x1,5 mm</t>
  </si>
  <si>
    <t>-229849440</t>
  </si>
  <si>
    <t>https://podminky.urs.cz/item/CS_URS_2021_01/733223105</t>
  </si>
  <si>
    <t>733223106</t>
  </si>
  <si>
    <t>Potrubí měděné tvrdé spojované měkkým pájením D 35x1,5 mm</t>
  </si>
  <si>
    <t>1562819838</t>
  </si>
  <si>
    <t>https://podminky.urs.cz/item/CS_URS_2021_01/733223106</t>
  </si>
  <si>
    <t>22</t>
  </si>
  <si>
    <t>733224222</t>
  </si>
  <si>
    <t>Příplatek k potrubí měděnému za zhotovení přípojky z trubek měděných D 15x1 mm</t>
  </si>
  <si>
    <t>1350016391</t>
  </si>
  <si>
    <t>https://podminky.urs.cz/item/CS_URS_2021_01/733224222</t>
  </si>
  <si>
    <t>23</t>
  </si>
  <si>
    <t>733224225</t>
  </si>
  <si>
    <t>Příplatek k potrubí měděnému za zhotovení přípojky z trubek měděných D 28x1,5 mm</t>
  </si>
  <si>
    <t>CS ÚRS 2022 02</t>
  </si>
  <si>
    <t>-1547728980</t>
  </si>
  <si>
    <t>https://podminky.urs.cz/item/CS_URS_2022_02/733224225</t>
  </si>
  <si>
    <t>24</t>
  </si>
  <si>
    <t>733291101</t>
  </si>
  <si>
    <t>Zkouška těsnosti potrubí měděné do D 35x1,5</t>
  </si>
  <si>
    <t>2010692460</t>
  </si>
  <si>
    <t>https://podminky.urs.cz/item/CS_URS_2021_01/733291101</t>
  </si>
  <si>
    <t>25</t>
  </si>
  <si>
    <t>998733201</t>
  </si>
  <si>
    <t>Přesun hmot procentní pro rozvody potrubí v objektech v do 6 m</t>
  </si>
  <si>
    <t>1703925809</t>
  </si>
  <si>
    <t>https://podminky.urs.cz/item/CS_URS_2021_01/998733201</t>
  </si>
  <si>
    <t>26</t>
  </si>
  <si>
    <t>HZS2492</t>
  </si>
  <si>
    <t>Hodinové zúčtovací sazby profesí PSV zednické výpomoci a pomocné práce PSV pomocný dělník PSV</t>
  </si>
  <si>
    <t>hod</t>
  </si>
  <si>
    <t>512</t>
  </si>
  <si>
    <t>257554370</t>
  </si>
  <si>
    <t>https://podminky.urs.cz/item/CS_URS_2022_02/HZS2492</t>
  </si>
  <si>
    <t>734</t>
  </si>
  <si>
    <t>Ústřední vytápění - armatury</t>
  </si>
  <si>
    <t>27</t>
  </si>
  <si>
    <t>734209102</t>
  </si>
  <si>
    <t>Montáž armatury závitové s jedním závitem G 3/8</t>
  </si>
  <si>
    <t>389326414</t>
  </si>
  <si>
    <t>https://podminky.urs.cz/item/CS_URS_2022_02/734209102</t>
  </si>
  <si>
    <t>28</t>
  </si>
  <si>
    <t>734209103</t>
  </si>
  <si>
    <t>Montáž armatury závitové s jedním závitem G 1/2</t>
  </si>
  <si>
    <t>1542671776</t>
  </si>
  <si>
    <t>https://podminky.urs.cz/item/CS_URS_2022_02/734209103</t>
  </si>
  <si>
    <t>29</t>
  </si>
  <si>
    <t>734209113</t>
  </si>
  <si>
    <t>Montáž armatury závitové s dvěma závity G 1/2</t>
  </si>
  <si>
    <t>751507100</t>
  </si>
  <si>
    <t>https://podminky.urs.cz/item/CS_URS_2022_02/734209113</t>
  </si>
  <si>
    <t>30</t>
  </si>
  <si>
    <t>734209114</t>
  </si>
  <si>
    <t>Montáž armatury závitové s dvěma závity G 3/4</t>
  </si>
  <si>
    <t>-1202995264</t>
  </si>
  <si>
    <t>https://podminky.urs.cz/item/CS_URS_2022_02/734209114</t>
  </si>
  <si>
    <t>31</t>
  </si>
  <si>
    <t>734209115</t>
  </si>
  <si>
    <t>Montáž armatury závitové s dvěma závity G 1</t>
  </si>
  <si>
    <t>-1399792595</t>
  </si>
  <si>
    <t>https://podminky.urs.cz/item/CS_URS_2022_02/734209115</t>
  </si>
  <si>
    <t>734209116</t>
  </si>
  <si>
    <t>Montáž armatury závitové s dvěma závity G 5/4</t>
  </si>
  <si>
    <t>-143999433</t>
  </si>
  <si>
    <t>https://podminky.urs.cz/item/CS_URS_2022_02/734209116</t>
  </si>
  <si>
    <t>33</t>
  </si>
  <si>
    <t>734209124</t>
  </si>
  <si>
    <t>Montáž armatury závitové s třemi závity G 3/4</t>
  </si>
  <si>
    <t>-1884331013</t>
  </si>
  <si>
    <t>https://podminky.urs.cz/item/CS_URS_2022_02/734209124</t>
  </si>
  <si>
    <t>34</t>
  </si>
  <si>
    <t>734209125</t>
  </si>
  <si>
    <t>Montáž armatury závitové s třemi závity G 1</t>
  </si>
  <si>
    <t>950278829</t>
  </si>
  <si>
    <t>https://podminky.urs.cz/item/CS_URS_2022_02/734209125</t>
  </si>
  <si>
    <t>35</t>
  </si>
  <si>
    <t>6000002090</t>
  </si>
  <si>
    <t>Přepouštěcí ventil Hydrolux DN 20</t>
  </si>
  <si>
    <t>1023416857</t>
  </si>
  <si>
    <t>36</t>
  </si>
  <si>
    <t>734211119</t>
  </si>
  <si>
    <t>Ventil závitový odvzdušňovací G 3/8 PN 14 do 120°C automatický</t>
  </si>
  <si>
    <t>1169116834</t>
  </si>
  <si>
    <t>https://podminky.urs.cz/item/CS_URS_2022_02/734211119</t>
  </si>
  <si>
    <t>37</t>
  </si>
  <si>
    <t>734291123</t>
  </si>
  <si>
    <t>Kohout plnící a vypouštěcí G 1/2 PN 10 do 90°C závitový</t>
  </si>
  <si>
    <t>-1431872992</t>
  </si>
  <si>
    <t>https://podminky.urs.cz/item/CS_URS_2022_02/734291123</t>
  </si>
  <si>
    <t>38</t>
  </si>
  <si>
    <t>734292715</t>
  </si>
  <si>
    <t>Kohout kulový přímý G 1 PN 42 do 185°C vnitřní závit</t>
  </si>
  <si>
    <t>572995537</t>
  </si>
  <si>
    <t>https://podminky.urs.cz/item/CS_URS_2022_02/734292715</t>
  </si>
  <si>
    <t>39</t>
  </si>
  <si>
    <t>734-R03</t>
  </si>
  <si>
    <t>Vyvažovací ventil s vypouštěním DN20</t>
  </si>
  <si>
    <t>-1038357777</t>
  </si>
  <si>
    <t>40</t>
  </si>
  <si>
    <t>734-R04</t>
  </si>
  <si>
    <t>Vyvažovací ventil s vypouštěním DN25</t>
  </si>
  <si>
    <t>-1145854932</t>
  </si>
  <si>
    <t>41</t>
  </si>
  <si>
    <t>734-R13</t>
  </si>
  <si>
    <t>Termostatický ventil regulční DN15, axiální</t>
  </si>
  <si>
    <t>-996849874</t>
  </si>
  <si>
    <t>42</t>
  </si>
  <si>
    <t>734-R16</t>
  </si>
  <si>
    <t>Regulační šroubení DN15, rohové</t>
  </si>
  <si>
    <t>791442856</t>
  </si>
  <si>
    <t>43</t>
  </si>
  <si>
    <t>734-R17</t>
  </si>
  <si>
    <t>Termostatická hlavice s kapalinovým čidlem, M30x1,5 - provedení pro veřejné prostory</t>
  </si>
  <si>
    <t>-998544043</t>
  </si>
  <si>
    <t>44</t>
  </si>
  <si>
    <t>734-R18</t>
  </si>
  <si>
    <t>Termoelektrický pohon – ON/OFF</t>
  </si>
  <si>
    <t>1389355300</t>
  </si>
  <si>
    <t>45</t>
  </si>
  <si>
    <t>734-R21</t>
  </si>
  <si>
    <t>Servopohon pro 3-cestný směšovací ventil 0-10V; 24V; 6Nm; 120s; 90°</t>
  </si>
  <si>
    <t>1896192742</t>
  </si>
  <si>
    <t>46</t>
  </si>
  <si>
    <t>6000005190</t>
  </si>
  <si>
    <t>Klapka zpětná závitová 2700B 1" celomosazná</t>
  </si>
  <si>
    <t>-622587741</t>
  </si>
  <si>
    <t>47</t>
  </si>
  <si>
    <t>6000005150</t>
  </si>
  <si>
    <t>Klapka zpětná závitová 2700B 5/4" celomosazná</t>
  </si>
  <si>
    <t>-1066950414</t>
  </si>
  <si>
    <t>48</t>
  </si>
  <si>
    <t>IVR.3902510000</t>
  </si>
  <si>
    <t>Kulový uzávěr voda s filtrem - FILTR BALL - 1"FF; páka</t>
  </si>
  <si>
    <t>-1680314100</t>
  </si>
  <si>
    <t>49</t>
  </si>
  <si>
    <t>IVR.3903210000</t>
  </si>
  <si>
    <t>Kulový uzávěr voda s filtrem - FILTR BALL - 5/4"FF; páka</t>
  </si>
  <si>
    <t>-1190742688</t>
  </si>
  <si>
    <t>50</t>
  </si>
  <si>
    <t>734292716</t>
  </si>
  <si>
    <t>Kohout kulový přímý G 1 1/4 PN 42 do 185°C vnitřní závit</t>
  </si>
  <si>
    <t>1476800011</t>
  </si>
  <si>
    <t>https://podminky.urs.cz/item/CS_URS_2022_02/734292716</t>
  </si>
  <si>
    <t>51</t>
  </si>
  <si>
    <t>734411102</t>
  </si>
  <si>
    <t>Teploměr technický s pevným stonkem a jímkou zadní připojení průměr 63 mm délky 75 mm</t>
  </si>
  <si>
    <t>1764311773</t>
  </si>
  <si>
    <t>https://podminky.urs.cz/item/CS_URS_2021_01/734411102</t>
  </si>
  <si>
    <t>52</t>
  </si>
  <si>
    <t>734494212</t>
  </si>
  <si>
    <t>Měřicí armatury návarky s trubkovým závitem G 3/8</t>
  </si>
  <si>
    <t>-538088739</t>
  </si>
  <si>
    <t>https://podminky.urs.cz/item/CS_URS_2021_02/734494212</t>
  </si>
  <si>
    <t>53</t>
  </si>
  <si>
    <t>734494213</t>
  </si>
  <si>
    <t>Měřicí armatury návarky s trubkovým závitem G 1/2</t>
  </si>
  <si>
    <t>1516773264</t>
  </si>
  <si>
    <t>https://podminky.urs.cz/item/CS_URS_2021_02/734494213</t>
  </si>
  <si>
    <t>54</t>
  </si>
  <si>
    <t>734499211</t>
  </si>
  <si>
    <t>Montáž návarku M 20x1,5</t>
  </si>
  <si>
    <t>-1559664794</t>
  </si>
  <si>
    <t>https://podminky.urs.cz/item/CS_URS_2021_02/734499211</t>
  </si>
  <si>
    <t>55</t>
  </si>
  <si>
    <t>55128851-01</t>
  </si>
  <si>
    <t>ventil směšovací třícestný 3/4" F, PN10, 110 °C, Kvs=4 m3/h</t>
  </si>
  <si>
    <t>967963473</t>
  </si>
  <si>
    <t>56</t>
  </si>
  <si>
    <t>55128852-01</t>
  </si>
  <si>
    <t>ventil směšovací třícestný 1" F, PN10, 110 °C, Kvs=6,3m3/h</t>
  </si>
  <si>
    <t>872296507</t>
  </si>
  <si>
    <t>57</t>
  </si>
  <si>
    <t>998734201</t>
  </si>
  <si>
    <t>Přesun hmot procentní pro armatury v objektech v do 6 m</t>
  </si>
  <si>
    <t>936246624</t>
  </si>
  <si>
    <t>https://podminky.urs.cz/item/CS_URS_2021_01/998734201</t>
  </si>
  <si>
    <t>735</t>
  </si>
  <si>
    <t>Ústřední vytápění - otopná tělesa</t>
  </si>
  <si>
    <t>58</t>
  </si>
  <si>
    <t>735000912</t>
  </si>
  <si>
    <t>Vyregulování ventilu nebo kohoutu dvojregulačního s termostatickým ovládáním</t>
  </si>
  <si>
    <t>1561880964</t>
  </si>
  <si>
    <t>https://podminky.urs.cz/item/CS_URS_2021_02/735000912</t>
  </si>
  <si>
    <t>59</t>
  </si>
  <si>
    <t>735151491</t>
  </si>
  <si>
    <t>Otopná tělesa panelová dvoudesková PN 1,0 MPa, T do 110°C s jednou přídavnou přestupní plochou výšky tělesa 900 mm stavební délky / výkonu 400 mm / 702 W</t>
  </si>
  <si>
    <t>1510703552</t>
  </si>
  <si>
    <t>https://podminky.urs.cz/item/CS_URS_2022_02/735151491</t>
  </si>
  <si>
    <t>60</t>
  </si>
  <si>
    <t>735159210</t>
  </si>
  <si>
    <t>Montáž otopných těles panelových dvouřadých, stavební délky do 1140 mm</t>
  </si>
  <si>
    <t>-42988184</t>
  </si>
  <si>
    <t>https://podminky.urs.cz/item/CS_URS_2022_02/735159210</t>
  </si>
  <si>
    <t>61</t>
  </si>
  <si>
    <t>735419125</t>
  </si>
  <si>
    <t>Konvektory montáž konvektorů s osazením na konzoly, stavební délky do 1290 mm</t>
  </si>
  <si>
    <t>-914731696</t>
  </si>
  <si>
    <t>https://podminky.urs.cz/item/CS_URS_2022_02/735419125</t>
  </si>
  <si>
    <t>62</t>
  </si>
  <si>
    <t>735-R01</t>
  </si>
  <si>
    <t xml:space="preserve">Konvektor, určený k vestavbě do stěny nebo do nábytku, výška 400mm, délka 1000mm, tloušťka 165mm_x000d_
Standardní dodávka :_x000d_
- výměník tepla Low-H2O se stěnovými konzolami a kotvící sadou_x000d_
- rohový odvzdušňovací ventil (standard) 1/8” a výpustná zátka 1/2”_x000d_
- dělící příčka v tmavě šedém laku (není vhodná jako konečný design tělesa) </t>
  </si>
  <si>
    <t>-690175436</t>
  </si>
  <si>
    <t>63</t>
  </si>
  <si>
    <t>735-R02</t>
  </si>
  <si>
    <t xml:space="preserve">Konvektor, určený k vestavbě do stěny nebo do nábytku, výška 900mm, délka 1000mm, tloušťka 115mm_x000d_
Standardní dodávka :_x000d_
- výměník tepla Low-H2O se stěnovými konzolami a kotvící sadou_x000d_
- rohový odvzdušňovací ventil (standard) 1/8” a výpustná zátka 1/2”_x000d_
- dělící příčka v tmavě šedém laku (není vhodná jako konečný design tělesa) </t>
  </si>
  <si>
    <t>-432971714</t>
  </si>
  <si>
    <t>64</t>
  </si>
  <si>
    <t>998735201</t>
  </si>
  <si>
    <t>Přesun hmot procentní pro otopná tělesa v objektech v do 6 m</t>
  </si>
  <si>
    <t>444732333</t>
  </si>
  <si>
    <t>https://podminky.urs.cz/item/CS_URS_2021_02/998735201</t>
  </si>
  <si>
    <t>65</t>
  </si>
  <si>
    <t>HZS5004</t>
  </si>
  <si>
    <t>Hodinová zúčtovací sazba - topná zkouška</t>
  </si>
  <si>
    <t>1369267203</t>
  </si>
  <si>
    <t>66</t>
  </si>
  <si>
    <t>HZS5005</t>
  </si>
  <si>
    <t>Hodinová zúčtovací sazba - Hydraulické vyvážení soustavy (jednotkou je regulační uzel)</t>
  </si>
  <si>
    <t>1544709412</t>
  </si>
  <si>
    <t>767</t>
  </si>
  <si>
    <t>Konstrukce zámečnické</t>
  </si>
  <si>
    <t>67</t>
  </si>
  <si>
    <t>767995111</t>
  </si>
  <si>
    <t>Montáž ostatních atypických zámečnických konstrukcí hmotnosti do 5 kg</t>
  </si>
  <si>
    <t>kg</t>
  </si>
  <si>
    <t>-717992643</t>
  </si>
  <si>
    <t>https://podminky.urs.cz/item/CS_URS_2021_02/767995111</t>
  </si>
  <si>
    <t>68</t>
  </si>
  <si>
    <t>767-R01</t>
  </si>
  <si>
    <t>Doplňkové konstrukce složené z ocel. matriálu</t>
  </si>
  <si>
    <t>1707476012</t>
  </si>
  <si>
    <t>69</t>
  </si>
  <si>
    <t>998767201</t>
  </si>
  <si>
    <t>Přesun hmot procentní pro zámečnické konstrukce v objektech v do 6 m</t>
  </si>
  <si>
    <t>1145109817</t>
  </si>
  <si>
    <t>https://podminky.urs.cz/item/CS_URS_2021_02/998767201</t>
  </si>
  <si>
    <t>783</t>
  </si>
  <si>
    <t>Dokončovací práce - nátěry</t>
  </si>
  <si>
    <t>70</t>
  </si>
  <si>
    <t>783317101</t>
  </si>
  <si>
    <t>Krycí jednonásobný syntetický standardní nátěr zámečnických konstrukcí</t>
  </si>
  <si>
    <t>m2</t>
  </si>
  <si>
    <t>2102000898</t>
  </si>
  <si>
    <t>https://podminky.urs.cz/item/CS_URS_2021_01/783317101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</si>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</sst>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98713201" TargetMode="External" /><Relationship Id="rId2" Type="http://schemas.openxmlformats.org/officeDocument/2006/relationships/hyperlink" Target="https://podminky.urs.cz/item/CS_URS_2021_01/732429212" TargetMode="External" /><Relationship Id="rId3" Type="http://schemas.openxmlformats.org/officeDocument/2006/relationships/hyperlink" Target="https://podminky.urs.cz/item/CS_URS_2021_01/998732201" TargetMode="External" /><Relationship Id="rId4" Type="http://schemas.openxmlformats.org/officeDocument/2006/relationships/hyperlink" Target="https://podminky.urs.cz/item/CS_URS_2021_01/733223102" TargetMode="External" /><Relationship Id="rId5" Type="http://schemas.openxmlformats.org/officeDocument/2006/relationships/hyperlink" Target="https://podminky.urs.cz/item/CS_URS_2021_01/733223103" TargetMode="External" /><Relationship Id="rId6" Type="http://schemas.openxmlformats.org/officeDocument/2006/relationships/hyperlink" Target="https://podminky.urs.cz/item/CS_URS_2021_01/733223104" TargetMode="External" /><Relationship Id="rId7" Type="http://schemas.openxmlformats.org/officeDocument/2006/relationships/hyperlink" Target="https://podminky.urs.cz/item/CS_URS_2021_01/733223105" TargetMode="External" /><Relationship Id="rId8" Type="http://schemas.openxmlformats.org/officeDocument/2006/relationships/hyperlink" Target="https://podminky.urs.cz/item/CS_URS_2021_01/733223106" TargetMode="External" /><Relationship Id="rId9" Type="http://schemas.openxmlformats.org/officeDocument/2006/relationships/hyperlink" Target="https://podminky.urs.cz/item/CS_URS_2021_01/733224222" TargetMode="External" /><Relationship Id="rId10" Type="http://schemas.openxmlformats.org/officeDocument/2006/relationships/hyperlink" Target="https://podminky.urs.cz/item/CS_URS_2022_02/733224225" TargetMode="External" /><Relationship Id="rId11" Type="http://schemas.openxmlformats.org/officeDocument/2006/relationships/hyperlink" Target="https://podminky.urs.cz/item/CS_URS_2021_01/733291101" TargetMode="External" /><Relationship Id="rId12" Type="http://schemas.openxmlformats.org/officeDocument/2006/relationships/hyperlink" Target="https://podminky.urs.cz/item/CS_URS_2021_01/998733201" TargetMode="External" /><Relationship Id="rId13" Type="http://schemas.openxmlformats.org/officeDocument/2006/relationships/hyperlink" Target="https://podminky.urs.cz/item/CS_URS_2022_02/HZS2492" TargetMode="External" /><Relationship Id="rId14" Type="http://schemas.openxmlformats.org/officeDocument/2006/relationships/hyperlink" Target="https://podminky.urs.cz/item/CS_URS_2022_02/734209102" TargetMode="External" /><Relationship Id="rId15" Type="http://schemas.openxmlformats.org/officeDocument/2006/relationships/hyperlink" Target="https://podminky.urs.cz/item/CS_URS_2022_02/734209103" TargetMode="External" /><Relationship Id="rId16" Type="http://schemas.openxmlformats.org/officeDocument/2006/relationships/hyperlink" Target="https://podminky.urs.cz/item/CS_URS_2022_02/734209113" TargetMode="External" /><Relationship Id="rId17" Type="http://schemas.openxmlformats.org/officeDocument/2006/relationships/hyperlink" Target="https://podminky.urs.cz/item/CS_URS_2022_02/734209114" TargetMode="External" /><Relationship Id="rId18" Type="http://schemas.openxmlformats.org/officeDocument/2006/relationships/hyperlink" Target="https://podminky.urs.cz/item/CS_URS_2022_02/734209115" TargetMode="External" /><Relationship Id="rId19" Type="http://schemas.openxmlformats.org/officeDocument/2006/relationships/hyperlink" Target="https://podminky.urs.cz/item/CS_URS_2022_02/734209116" TargetMode="External" /><Relationship Id="rId20" Type="http://schemas.openxmlformats.org/officeDocument/2006/relationships/hyperlink" Target="https://podminky.urs.cz/item/CS_URS_2022_02/734209124" TargetMode="External" /><Relationship Id="rId21" Type="http://schemas.openxmlformats.org/officeDocument/2006/relationships/hyperlink" Target="https://podminky.urs.cz/item/CS_URS_2022_02/734209125" TargetMode="External" /><Relationship Id="rId22" Type="http://schemas.openxmlformats.org/officeDocument/2006/relationships/hyperlink" Target="https://podminky.urs.cz/item/CS_URS_2022_02/734211119" TargetMode="External" /><Relationship Id="rId23" Type="http://schemas.openxmlformats.org/officeDocument/2006/relationships/hyperlink" Target="https://podminky.urs.cz/item/CS_URS_2022_02/734291123" TargetMode="External" /><Relationship Id="rId24" Type="http://schemas.openxmlformats.org/officeDocument/2006/relationships/hyperlink" Target="https://podminky.urs.cz/item/CS_URS_2022_02/734292715" TargetMode="External" /><Relationship Id="rId25" Type="http://schemas.openxmlformats.org/officeDocument/2006/relationships/hyperlink" Target="https://podminky.urs.cz/item/CS_URS_2022_02/734292716" TargetMode="External" /><Relationship Id="rId26" Type="http://schemas.openxmlformats.org/officeDocument/2006/relationships/hyperlink" Target="https://podminky.urs.cz/item/CS_URS_2021_01/734411102" TargetMode="External" /><Relationship Id="rId27" Type="http://schemas.openxmlformats.org/officeDocument/2006/relationships/hyperlink" Target="https://podminky.urs.cz/item/CS_URS_2021_02/734494212" TargetMode="External" /><Relationship Id="rId28" Type="http://schemas.openxmlformats.org/officeDocument/2006/relationships/hyperlink" Target="https://podminky.urs.cz/item/CS_URS_2021_02/734494213" TargetMode="External" /><Relationship Id="rId29" Type="http://schemas.openxmlformats.org/officeDocument/2006/relationships/hyperlink" Target="https://podminky.urs.cz/item/CS_URS_2021_02/734499211" TargetMode="External" /><Relationship Id="rId30" Type="http://schemas.openxmlformats.org/officeDocument/2006/relationships/hyperlink" Target="https://podminky.urs.cz/item/CS_URS_2021_01/998734201" TargetMode="External" /><Relationship Id="rId31" Type="http://schemas.openxmlformats.org/officeDocument/2006/relationships/hyperlink" Target="https://podminky.urs.cz/item/CS_URS_2021_02/735000912" TargetMode="External" /><Relationship Id="rId32" Type="http://schemas.openxmlformats.org/officeDocument/2006/relationships/hyperlink" Target="https://podminky.urs.cz/item/CS_URS_2022_02/735151491" TargetMode="External" /><Relationship Id="rId33" Type="http://schemas.openxmlformats.org/officeDocument/2006/relationships/hyperlink" Target="https://podminky.urs.cz/item/CS_URS_2022_02/735159210" TargetMode="External" /><Relationship Id="rId34" Type="http://schemas.openxmlformats.org/officeDocument/2006/relationships/hyperlink" Target="https://podminky.urs.cz/item/CS_URS_2022_02/735419125" TargetMode="External" /><Relationship Id="rId35" Type="http://schemas.openxmlformats.org/officeDocument/2006/relationships/hyperlink" Target="https://podminky.urs.cz/item/CS_URS_2021_02/998735201" TargetMode="External" /><Relationship Id="rId36" Type="http://schemas.openxmlformats.org/officeDocument/2006/relationships/hyperlink" Target="https://podminky.urs.cz/item/CS_URS_2021_02/767995111" TargetMode="External" /><Relationship Id="rId37" Type="http://schemas.openxmlformats.org/officeDocument/2006/relationships/hyperlink" Target="https://podminky.urs.cz/item/CS_URS_2021_02/998767201" TargetMode="External" /><Relationship Id="rId38" Type="http://schemas.openxmlformats.org/officeDocument/2006/relationships/hyperlink" Target="https://podminky.urs.cz/item/CS_URS_2021_01/783317101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35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49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20079392-4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Rektorát MU, Žerotínovo nám. 617/9, Brno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Žerotínovo nám. 617/9, Brno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6. 10. 2022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50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33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51</v>
      </c>
      <c r="D52" s="86"/>
      <c r="E52" s="86"/>
      <c r="F52" s="86"/>
      <c r="G52" s="86"/>
      <c r="H52" s="87"/>
      <c r="I52" s="88" t="s">
        <v>52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53</v>
      </c>
      <c r="AH52" s="86"/>
      <c r="AI52" s="86"/>
      <c r="AJ52" s="86"/>
      <c r="AK52" s="86"/>
      <c r="AL52" s="86"/>
      <c r="AM52" s="86"/>
      <c r="AN52" s="88" t="s">
        <v>54</v>
      </c>
      <c r="AO52" s="86"/>
      <c r="AP52" s="86"/>
      <c r="AQ52" s="90" t="s">
        <v>55</v>
      </c>
      <c r="AR52" s="43"/>
      <c r="AS52" s="91" t="s">
        <v>56</v>
      </c>
      <c r="AT52" s="92" t="s">
        <v>57</v>
      </c>
      <c r="AU52" s="92" t="s">
        <v>58</v>
      </c>
      <c r="AV52" s="92" t="s">
        <v>59</v>
      </c>
      <c r="AW52" s="92" t="s">
        <v>60</v>
      </c>
      <c r="AX52" s="92" t="s">
        <v>61</v>
      </c>
      <c r="AY52" s="92" t="s">
        <v>62</v>
      </c>
      <c r="AZ52" s="92" t="s">
        <v>63</v>
      </c>
      <c r="BA52" s="92" t="s">
        <v>64</v>
      </c>
      <c r="BB52" s="92" t="s">
        <v>65</v>
      </c>
      <c r="BC52" s="92" t="s">
        <v>66</v>
      </c>
      <c r="BD52" s="93" t="s">
        <v>67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68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69</v>
      </c>
      <c r="BT54" s="108" t="s">
        <v>70</v>
      </c>
      <c r="BU54" s="109" t="s">
        <v>71</v>
      </c>
      <c r="BV54" s="108" t="s">
        <v>72</v>
      </c>
      <c r="BW54" s="108" t="s">
        <v>5</v>
      </c>
      <c r="BX54" s="108" t="s">
        <v>73</v>
      </c>
      <c r="CL54" s="108" t="s">
        <v>19</v>
      </c>
    </row>
    <row r="55" s="7" customFormat="1" ht="24.75" customHeight="1">
      <c r="A55" s="110" t="s">
        <v>74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76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'2007939-4 - Rekonstrukce 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77</v>
      </c>
      <c r="AR55" s="117"/>
      <c r="AS55" s="118">
        <v>0</v>
      </c>
      <c r="AT55" s="119">
        <f>ROUND(SUM(AV55:AW55),2)</f>
        <v>0</v>
      </c>
      <c r="AU55" s="120">
        <f>'2007939-4 - Rekonstrukce ...'!P87</f>
        <v>0</v>
      </c>
      <c r="AV55" s="119">
        <f>'2007939-4 - Rekonstrukce ...'!J33</f>
        <v>0</v>
      </c>
      <c r="AW55" s="119">
        <f>'2007939-4 - Rekonstrukce ...'!J34</f>
        <v>0</v>
      </c>
      <c r="AX55" s="119">
        <f>'2007939-4 - Rekonstrukce ...'!J35</f>
        <v>0</v>
      </c>
      <c r="AY55" s="119">
        <f>'2007939-4 - Rekonstrukce ...'!J36</f>
        <v>0</v>
      </c>
      <c r="AZ55" s="119">
        <f>'2007939-4 - Rekonstrukce ...'!F33</f>
        <v>0</v>
      </c>
      <c r="BA55" s="119">
        <f>'2007939-4 - Rekonstrukce ...'!F34</f>
        <v>0</v>
      </c>
      <c r="BB55" s="119">
        <f>'2007939-4 - Rekonstrukce ...'!F35</f>
        <v>0</v>
      </c>
      <c r="BC55" s="119">
        <f>'2007939-4 - Rekonstrukce ...'!F36</f>
        <v>0</v>
      </c>
      <c r="BD55" s="121">
        <f>'2007939-4 - Rekonstrukce ...'!F37</f>
        <v>0</v>
      </c>
      <c r="BE55" s="7"/>
      <c r="BT55" s="122" t="s">
        <v>78</v>
      </c>
      <c r="BV55" s="122" t="s">
        <v>72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nwopfy3van5kXk8c32jH9lWFI5nR7shoZCP8Tulq5VMmxzXff0G8riWcbqMcBjKSM348AW0++V2crC1+/wdoPg==" hashValue="+J5Uv2MLUY+eCH63mI8zumTzE1MW5rtFloVoO8cQIsoAgNxlUg1opf1t2l/ixUiG/8Q4oUM6ldANzAbXn5UrD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07939-4 - Rekonstrukce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79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80</v>
      </c>
    </row>
    <row r="4" s="1" customFormat="1" ht="24.96" customHeight="1">
      <c r="B4" s="19"/>
      <c r="D4" s="125" t="s">
        <v>81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Rektorát MU, Žerotínovo nám. 617/9, Brno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82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83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6. 10. 2022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tr">
        <f>IF('Rekapitulace stavby'!AN10="","",'Rekapitulace stavby'!AN10)</f>
        <v/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tr">
        <f>IF('Rekapitulace stavby'!E11="","",'Rekapitulace stavby'!E11)</f>
        <v xml:space="preserve"> </v>
      </c>
      <c r="F15" s="37"/>
      <c r="G15" s="37"/>
      <c r="H15" s="37"/>
      <c r="I15" s="127" t="s">
        <v>28</v>
      </c>
      <c r="J15" s="131" t="str">
        <f>IF('Rekapitulace stavby'!AN11="","",'Rekapitulace stavby'!AN11)</f>
        <v/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29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28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31</v>
      </c>
      <c r="E20" s="37"/>
      <c r="F20" s="37"/>
      <c r="G20" s="37"/>
      <c r="H20" s="37"/>
      <c r="I20" s="127" t="s">
        <v>26</v>
      </c>
      <c r="J20" s="131" t="str">
        <f>IF('Rekapitulace stavby'!AN16="","",'Rekapitulace stavby'!AN16)</f>
        <v/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tr">
        <f>IF('Rekapitulace stavby'!E17="","",'Rekapitulace stavby'!E17)</f>
        <v xml:space="preserve"> </v>
      </c>
      <c r="F21" s="37"/>
      <c r="G21" s="37"/>
      <c r="H21" s="37"/>
      <c r="I21" s="127" t="s">
        <v>28</v>
      </c>
      <c r="J21" s="131" t="str">
        <f>IF('Rekapitulace stavby'!AN17="","",'Rekapitulace stavby'!AN17)</f>
        <v/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33</v>
      </c>
      <c r="E23" s="37"/>
      <c r="F23" s="37"/>
      <c r="G23" s="37"/>
      <c r="H23" s="37"/>
      <c r="I23" s="127" t="s">
        <v>26</v>
      </c>
      <c r="J23" s="131" t="str">
        <f>IF('Rekapitulace stavby'!AN19="","",'Rekapitulace stavby'!AN19)</f>
        <v/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tr">
        <f>IF('Rekapitulace stavby'!E20="","",'Rekapitulace stavby'!E20)</f>
        <v xml:space="preserve"> </v>
      </c>
      <c r="F24" s="37"/>
      <c r="G24" s="37"/>
      <c r="H24" s="37"/>
      <c r="I24" s="127" t="s">
        <v>28</v>
      </c>
      <c r="J24" s="131" t="str">
        <f>IF('Rekapitulace stavby'!AN20="","",'Rekapitulace stavby'!AN20)</f>
        <v/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34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36</v>
      </c>
      <c r="E30" s="37"/>
      <c r="F30" s="37"/>
      <c r="G30" s="37"/>
      <c r="H30" s="37"/>
      <c r="I30" s="37"/>
      <c r="J30" s="139">
        <f>ROUND(J87,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38</v>
      </c>
      <c r="G32" s="37"/>
      <c r="H32" s="37"/>
      <c r="I32" s="140" t="s">
        <v>37</v>
      </c>
      <c r="J32" s="140" t="s">
        <v>39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40</v>
      </c>
      <c r="E33" s="127" t="s">
        <v>41</v>
      </c>
      <c r="F33" s="142">
        <f>ROUND((SUM(BE87:BE204)),  2)</f>
        <v>0</v>
      </c>
      <c r="G33" s="37"/>
      <c r="H33" s="37"/>
      <c r="I33" s="143">
        <v>0.20999999999999999</v>
      </c>
      <c r="J33" s="142">
        <f>ROUND(((SUM(BE87:BE204))*I33),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42</v>
      </c>
      <c r="F34" s="142">
        <f>ROUND((SUM(BF87:BF204)),  2)</f>
        <v>0</v>
      </c>
      <c r="G34" s="37"/>
      <c r="H34" s="37"/>
      <c r="I34" s="143">
        <v>0.14999999999999999</v>
      </c>
      <c r="J34" s="142">
        <f>ROUND(((SUM(BF87:BF204))*I34),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43</v>
      </c>
      <c r="F35" s="142">
        <f>ROUND((SUM(BG87:BG204)),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44</v>
      </c>
      <c r="F36" s="142">
        <f>ROUND((SUM(BH87:BH204)),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45</v>
      </c>
      <c r="F37" s="142">
        <f>ROUND((SUM(BI87:BI204)),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46</v>
      </c>
      <c r="E39" s="146"/>
      <c r="F39" s="146"/>
      <c r="G39" s="147" t="s">
        <v>47</v>
      </c>
      <c r="H39" s="148" t="s">
        <v>48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84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Rektorát MU, Žerotínovo nám. 617/9, Brno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82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2007939-4 - Rekonstrukce klubu v 1.PP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Žerotínovo nám. 617/9, Brno</v>
      </c>
      <c r="G52" s="39"/>
      <c r="H52" s="39"/>
      <c r="I52" s="31" t="s">
        <v>23</v>
      </c>
      <c r="J52" s="71" t="str">
        <f>IF(J12="","",J12)</f>
        <v>6. 10. 2022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</v>
      </c>
      <c r="G54" s="39"/>
      <c r="H54" s="39"/>
      <c r="I54" s="31" t="s">
        <v>31</v>
      </c>
      <c r="J54" s="35" t="str">
        <f>E21</f>
        <v xml:space="preserve"> 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29</v>
      </c>
      <c r="D55" s="39"/>
      <c r="E55" s="39"/>
      <c r="F55" s="26" t="str">
        <f>IF(E18="","",E18)</f>
        <v>Vyplň údaj</v>
      </c>
      <c r="G55" s="39"/>
      <c r="H55" s="39"/>
      <c r="I55" s="31" t="s">
        <v>33</v>
      </c>
      <c r="J55" s="35" t="str">
        <f>E24</f>
        <v xml:space="preserve"> 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85</v>
      </c>
      <c r="D57" s="157"/>
      <c r="E57" s="157"/>
      <c r="F57" s="157"/>
      <c r="G57" s="157"/>
      <c r="H57" s="157"/>
      <c r="I57" s="157"/>
      <c r="J57" s="158" t="s">
        <v>86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68</v>
      </c>
      <c r="D59" s="39"/>
      <c r="E59" s="39"/>
      <c r="F59" s="39"/>
      <c r="G59" s="39"/>
      <c r="H59" s="39"/>
      <c r="I59" s="39"/>
      <c r="J59" s="101">
        <f>J87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87</v>
      </c>
    </row>
    <row r="60" s="9" customFormat="1" ht="24.96" customHeight="1">
      <c r="A60" s="9"/>
      <c r="B60" s="160"/>
      <c r="C60" s="161"/>
      <c r="D60" s="162" t="s">
        <v>88</v>
      </c>
      <c r="E60" s="163"/>
      <c r="F60" s="163"/>
      <c r="G60" s="163"/>
      <c r="H60" s="163"/>
      <c r="I60" s="163"/>
      <c r="J60" s="164">
        <f>J88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89</v>
      </c>
      <c r="E61" s="169"/>
      <c r="F61" s="169"/>
      <c r="G61" s="169"/>
      <c r="H61" s="169"/>
      <c r="I61" s="169"/>
      <c r="J61" s="170">
        <f>J89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90</v>
      </c>
      <c r="E62" s="169"/>
      <c r="F62" s="169"/>
      <c r="G62" s="169"/>
      <c r="H62" s="169"/>
      <c r="I62" s="169"/>
      <c r="J62" s="170">
        <f>J103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6"/>
      <c r="C63" s="167"/>
      <c r="D63" s="168" t="s">
        <v>91</v>
      </c>
      <c r="E63" s="169"/>
      <c r="F63" s="169"/>
      <c r="G63" s="169"/>
      <c r="H63" s="169"/>
      <c r="I63" s="169"/>
      <c r="J63" s="170">
        <f>J111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6"/>
      <c r="C64" s="167"/>
      <c r="D64" s="168" t="s">
        <v>92</v>
      </c>
      <c r="E64" s="169"/>
      <c r="F64" s="169"/>
      <c r="G64" s="169"/>
      <c r="H64" s="169"/>
      <c r="I64" s="169"/>
      <c r="J64" s="170">
        <f>J132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93</v>
      </c>
      <c r="E65" s="169"/>
      <c r="F65" s="169"/>
      <c r="G65" s="169"/>
      <c r="H65" s="169"/>
      <c r="I65" s="169"/>
      <c r="J65" s="170">
        <f>J181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6"/>
      <c r="C66" s="167"/>
      <c r="D66" s="168" t="s">
        <v>94</v>
      </c>
      <c r="E66" s="169"/>
      <c r="F66" s="169"/>
      <c r="G66" s="169"/>
      <c r="H66" s="169"/>
      <c r="I66" s="169"/>
      <c r="J66" s="170">
        <f>J196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6"/>
      <c r="C67" s="167"/>
      <c r="D67" s="168" t="s">
        <v>95</v>
      </c>
      <c r="E67" s="169"/>
      <c r="F67" s="169"/>
      <c r="G67" s="169"/>
      <c r="H67" s="169"/>
      <c r="I67" s="169"/>
      <c r="J67" s="170">
        <f>J202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29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58"/>
      <c r="C69" s="59"/>
      <c r="D69" s="59"/>
      <c r="E69" s="59"/>
      <c r="F69" s="59"/>
      <c r="G69" s="59"/>
      <c r="H69" s="59"/>
      <c r="I69" s="59"/>
      <c r="J69" s="59"/>
      <c r="K69" s="59"/>
      <c r="L69" s="129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3" s="2" customFormat="1" ht="6.96" customHeight="1">
      <c r="A73" s="37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2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24.96" customHeight="1">
      <c r="A74" s="37"/>
      <c r="B74" s="38"/>
      <c r="C74" s="22" t="s">
        <v>96</v>
      </c>
      <c r="D74" s="39"/>
      <c r="E74" s="39"/>
      <c r="F74" s="39"/>
      <c r="G74" s="39"/>
      <c r="H74" s="39"/>
      <c r="I74" s="39"/>
      <c r="J74" s="39"/>
      <c r="K74" s="39"/>
      <c r="L74" s="12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16</v>
      </c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155" t="str">
        <f>E7</f>
        <v>Rektorát MU, Žerotínovo nám. 617/9, Brno</v>
      </c>
      <c r="F77" s="31"/>
      <c r="G77" s="31"/>
      <c r="H77" s="31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82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68" t="str">
        <f>E9</f>
        <v>2007939-4 - Rekonstrukce klubu v 1.PP</v>
      </c>
      <c r="F79" s="39"/>
      <c r="G79" s="39"/>
      <c r="H79" s="39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2" customHeight="1">
      <c r="A81" s="37"/>
      <c r="B81" s="38"/>
      <c r="C81" s="31" t="s">
        <v>21</v>
      </c>
      <c r="D81" s="39"/>
      <c r="E81" s="39"/>
      <c r="F81" s="26" t="str">
        <f>F12</f>
        <v>Žerotínovo nám. 617/9, Brno</v>
      </c>
      <c r="G81" s="39"/>
      <c r="H81" s="39"/>
      <c r="I81" s="31" t="s">
        <v>23</v>
      </c>
      <c r="J81" s="71" t="str">
        <f>IF(J12="","",J12)</f>
        <v>6. 10. 2022</v>
      </c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5.15" customHeight="1">
      <c r="A83" s="37"/>
      <c r="B83" s="38"/>
      <c r="C83" s="31" t="s">
        <v>25</v>
      </c>
      <c r="D83" s="39"/>
      <c r="E83" s="39"/>
      <c r="F83" s="26" t="str">
        <f>E15</f>
        <v xml:space="preserve"> </v>
      </c>
      <c r="G83" s="39"/>
      <c r="H83" s="39"/>
      <c r="I83" s="31" t="s">
        <v>31</v>
      </c>
      <c r="J83" s="35" t="str">
        <f>E21</f>
        <v xml:space="preserve"> </v>
      </c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5.15" customHeight="1">
      <c r="A84" s="37"/>
      <c r="B84" s="38"/>
      <c r="C84" s="31" t="s">
        <v>29</v>
      </c>
      <c r="D84" s="39"/>
      <c r="E84" s="39"/>
      <c r="F84" s="26" t="str">
        <f>IF(E18="","",E18)</f>
        <v>Vyplň údaj</v>
      </c>
      <c r="G84" s="39"/>
      <c r="H84" s="39"/>
      <c r="I84" s="31" t="s">
        <v>33</v>
      </c>
      <c r="J84" s="35" t="str">
        <f>E24</f>
        <v xml:space="preserve"> </v>
      </c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0.32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1" customFormat="1" ht="29.28" customHeight="1">
      <c r="A86" s="172"/>
      <c r="B86" s="173"/>
      <c r="C86" s="174" t="s">
        <v>97</v>
      </c>
      <c r="D86" s="175" t="s">
        <v>55</v>
      </c>
      <c r="E86" s="175" t="s">
        <v>51</v>
      </c>
      <c r="F86" s="175" t="s">
        <v>52</v>
      </c>
      <c r="G86" s="175" t="s">
        <v>98</v>
      </c>
      <c r="H86" s="175" t="s">
        <v>99</v>
      </c>
      <c r="I86" s="175" t="s">
        <v>100</v>
      </c>
      <c r="J86" s="175" t="s">
        <v>86</v>
      </c>
      <c r="K86" s="176" t="s">
        <v>101</v>
      </c>
      <c r="L86" s="177"/>
      <c r="M86" s="91" t="s">
        <v>19</v>
      </c>
      <c r="N86" s="92" t="s">
        <v>40</v>
      </c>
      <c r="O86" s="92" t="s">
        <v>102</v>
      </c>
      <c r="P86" s="92" t="s">
        <v>103</v>
      </c>
      <c r="Q86" s="92" t="s">
        <v>104</v>
      </c>
      <c r="R86" s="92" t="s">
        <v>105</v>
      </c>
      <c r="S86" s="92" t="s">
        <v>106</v>
      </c>
      <c r="T86" s="93" t="s">
        <v>107</v>
      </c>
      <c r="U86" s="172"/>
      <c r="V86" s="172"/>
      <c r="W86" s="172"/>
      <c r="X86" s="172"/>
      <c r="Y86" s="172"/>
      <c r="Z86" s="172"/>
      <c r="AA86" s="172"/>
      <c r="AB86" s="172"/>
      <c r="AC86" s="172"/>
      <c r="AD86" s="172"/>
      <c r="AE86" s="172"/>
    </row>
    <row r="87" s="2" customFormat="1" ht="22.8" customHeight="1">
      <c r="A87" s="37"/>
      <c r="B87" s="38"/>
      <c r="C87" s="98" t="s">
        <v>108</v>
      </c>
      <c r="D87" s="39"/>
      <c r="E87" s="39"/>
      <c r="F87" s="39"/>
      <c r="G87" s="39"/>
      <c r="H87" s="39"/>
      <c r="I87" s="39"/>
      <c r="J87" s="178">
        <f>BK87</f>
        <v>0</v>
      </c>
      <c r="K87" s="39"/>
      <c r="L87" s="43"/>
      <c r="M87" s="94"/>
      <c r="N87" s="179"/>
      <c r="O87" s="95"/>
      <c r="P87" s="180">
        <f>P88</f>
        <v>0</v>
      </c>
      <c r="Q87" s="95"/>
      <c r="R87" s="180">
        <f>R88</f>
        <v>0.36268000000000006</v>
      </c>
      <c r="S87" s="95"/>
      <c r="T87" s="181">
        <f>T88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69</v>
      </c>
      <c r="AU87" s="16" t="s">
        <v>87</v>
      </c>
      <c r="BK87" s="182">
        <f>BK88</f>
        <v>0</v>
      </c>
    </row>
    <row r="88" s="12" customFormat="1" ht="25.92" customHeight="1">
      <c r="A88" s="12"/>
      <c r="B88" s="183"/>
      <c r="C88" s="184"/>
      <c r="D88" s="185" t="s">
        <v>69</v>
      </c>
      <c r="E88" s="186" t="s">
        <v>109</v>
      </c>
      <c r="F88" s="186" t="s">
        <v>110</v>
      </c>
      <c r="G88" s="184"/>
      <c r="H88" s="184"/>
      <c r="I88" s="187"/>
      <c r="J88" s="188">
        <f>BK88</f>
        <v>0</v>
      </c>
      <c r="K88" s="184"/>
      <c r="L88" s="189"/>
      <c r="M88" s="190"/>
      <c r="N88" s="191"/>
      <c r="O88" s="191"/>
      <c r="P88" s="192">
        <f>P89+P103+P111+P132+P181+P196+P202</f>
        <v>0</v>
      </c>
      <c r="Q88" s="191"/>
      <c r="R88" s="192">
        <f>R89+R103+R111+R132+R181+R196+R202</f>
        <v>0.36268000000000006</v>
      </c>
      <c r="S88" s="191"/>
      <c r="T88" s="193">
        <f>T89+T103+T111+T132+T181+T196+T202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4" t="s">
        <v>80</v>
      </c>
      <c r="AT88" s="195" t="s">
        <v>69</v>
      </c>
      <c r="AU88" s="195" t="s">
        <v>70</v>
      </c>
      <c r="AY88" s="194" t="s">
        <v>111</v>
      </c>
      <c r="BK88" s="196">
        <f>BK89+BK103+BK111+BK132+BK181+BK196+BK202</f>
        <v>0</v>
      </c>
    </row>
    <row r="89" s="12" customFormat="1" ht="22.8" customHeight="1">
      <c r="A89" s="12"/>
      <c r="B89" s="183"/>
      <c r="C89" s="184"/>
      <c r="D89" s="185" t="s">
        <v>69</v>
      </c>
      <c r="E89" s="197" t="s">
        <v>112</v>
      </c>
      <c r="F89" s="197" t="s">
        <v>113</v>
      </c>
      <c r="G89" s="184"/>
      <c r="H89" s="184"/>
      <c r="I89" s="187"/>
      <c r="J89" s="198">
        <f>BK89</f>
        <v>0</v>
      </c>
      <c r="K89" s="184"/>
      <c r="L89" s="189"/>
      <c r="M89" s="190"/>
      <c r="N89" s="191"/>
      <c r="O89" s="191"/>
      <c r="P89" s="192">
        <f>SUM(P90:P102)</f>
        <v>0</v>
      </c>
      <c r="Q89" s="191"/>
      <c r="R89" s="192">
        <f>SUM(R90:R102)</f>
        <v>0</v>
      </c>
      <c r="S89" s="191"/>
      <c r="T89" s="193">
        <f>SUM(T90:T102)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4" t="s">
        <v>80</v>
      </c>
      <c r="AT89" s="195" t="s">
        <v>69</v>
      </c>
      <c r="AU89" s="195" t="s">
        <v>78</v>
      </c>
      <c r="AY89" s="194" t="s">
        <v>111</v>
      </c>
      <c r="BK89" s="196">
        <f>SUM(BK90:BK102)</f>
        <v>0</v>
      </c>
    </row>
    <row r="90" s="2" customFormat="1" ht="16.5" customHeight="1">
      <c r="A90" s="37"/>
      <c r="B90" s="38"/>
      <c r="C90" s="199" t="s">
        <v>78</v>
      </c>
      <c r="D90" s="199" t="s">
        <v>114</v>
      </c>
      <c r="E90" s="200" t="s">
        <v>115</v>
      </c>
      <c r="F90" s="201" t="s">
        <v>116</v>
      </c>
      <c r="G90" s="202" t="s">
        <v>117</v>
      </c>
      <c r="H90" s="203">
        <v>3</v>
      </c>
      <c r="I90" s="204"/>
      <c r="J90" s="205">
        <f>ROUND(I90*H90,2)</f>
        <v>0</v>
      </c>
      <c r="K90" s="201" t="s">
        <v>19</v>
      </c>
      <c r="L90" s="43"/>
      <c r="M90" s="206" t="s">
        <v>19</v>
      </c>
      <c r="N90" s="207" t="s">
        <v>41</v>
      </c>
      <c r="O90" s="83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0" t="s">
        <v>118</v>
      </c>
      <c r="AT90" s="210" t="s">
        <v>114</v>
      </c>
      <c r="AU90" s="210" t="s">
        <v>80</v>
      </c>
      <c r="AY90" s="16" t="s">
        <v>111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6" t="s">
        <v>78</v>
      </c>
      <c r="BK90" s="211">
        <f>ROUND(I90*H90,2)</f>
        <v>0</v>
      </c>
      <c r="BL90" s="16" t="s">
        <v>118</v>
      </c>
      <c r="BM90" s="210" t="s">
        <v>119</v>
      </c>
    </row>
    <row r="91" s="2" customFormat="1" ht="16.5" customHeight="1">
      <c r="A91" s="37"/>
      <c r="B91" s="38"/>
      <c r="C91" s="199" t="s">
        <v>80</v>
      </c>
      <c r="D91" s="199" t="s">
        <v>114</v>
      </c>
      <c r="E91" s="200" t="s">
        <v>120</v>
      </c>
      <c r="F91" s="201" t="s">
        <v>121</v>
      </c>
      <c r="G91" s="202" t="s">
        <v>117</v>
      </c>
      <c r="H91" s="203">
        <v>2</v>
      </c>
      <c r="I91" s="204"/>
      <c r="J91" s="205">
        <f>ROUND(I91*H91,2)</f>
        <v>0</v>
      </c>
      <c r="K91" s="201" t="s">
        <v>19</v>
      </c>
      <c r="L91" s="43"/>
      <c r="M91" s="206" t="s">
        <v>19</v>
      </c>
      <c r="N91" s="207" t="s">
        <v>41</v>
      </c>
      <c r="O91" s="83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0" t="s">
        <v>118</v>
      </c>
      <c r="AT91" s="210" t="s">
        <v>114</v>
      </c>
      <c r="AU91" s="210" t="s">
        <v>80</v>
      </c>
      <c r="AY91" s="16" t="s">
        <v>111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16" t="s">
        <v>78</v>
      </c>
      <c r="BK91" s="211">
        <f>ROUND(I91*H91,2)</f>
        <v>0</v>
      </c>
      <c r="BL91" s="16" t="s">
        <v>118</v>
      </c>
      <c r="BM91" s="210" t="s">
        <v>122</v>
      </c>
    </row>
    <row r="92" s="2" customFormat="1" ht="16.5" customHeight="1">
      <c r="A92" s="37"/>
      <c r="B92" s="38"/>
      <c r="C92" s="199" t="s">
        <v>123</v>
      </c>
      <c r="D92" s="199" t="s">
        <v>114</v>
      </c>
      <c r="E92" s="200" t="s">
        <v>124</v>
      </c>
      <c r="F92" s="201" t="s">
        <v>125</v>
      </c>
      <c r="G92" s="202" t="s">
        <v>117</v>
      </c>
      <c r="H92" s="203">
        <v>1</v>
      </c>
      <c r="I92" s="204"/>
      <c r="J92" s="205">
        <f>ROUND(I92*H92,2)</f>
        <v>0</v>
      </c>
      <c r="K92" s="201" t="s">
        <v>19</v>
      </c>
      <c r="L92" s="43"/>
      <c r="M92" s="206" t="s">
        <v>19</v>
      </c>
      <c r="N92" s="207" t="s">
        <v>41</v>
      </c>
      <c r="O92" s="83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118</v>
      </c>
      <c r="AT92" s="210" t="s">
        <v>114</v>
      </c>
      <c r="AU92" s="210" t="s">
        <v>80</v>
      </c>
      <c r="AY92" s="16" t="s">
        <v>111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78</v>
      </c>
      <c r="BK92" s="211">
        <f>ROUND(I92*H92,2)</f>
        <v>0</v>
      </c>
      <c r="BL92" s="16" t="s">
        <v>118</v>
      </c>
      <c r="BM92" s="210" t="s">
        <v>126</v>
      </c>
    </row>
    <row r="93" s="2" customFormat="1" ht="16.5" customHeight="1">
      <c r="A93" s="37"/>
      <c r="B93" s="38"/>
      <c r="C93" s="199" t="s">
        <v>127</v>
      </c>
      <c r="D93" s="199" t="s">
        <v>114</v>
      </c>
      <c r="E93" s="200" t="s">
        <v>128</v>
      </c>
      <c r="F93" s="201" t="s">
        <v>129</v>
      </c>
      <c r="G93" s="202" t="s">
        <v>117</v>
      </c>
      <c r="H93" s="203">
        <v>70</v>
      </c>
      <c r="I93" s="204"/>
      <c r="J93" s="205">
        <f>ROUND(I93*H93,2)</f>
        <v>0</v>
      </c>
      <c r="K93" s="201" t="s">
        <v>19</v>
      </c>
      <c r="L93" s="43"/>
      <c r="M93" s="206" t="s">
        <v>19</v>
      </c>
      <c r="N93" s="207" t="s">
        <v>41</v>
      </c>
      <c r="O93" s="83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118</v>
      </c>
      <c r="AT93" s="210" t="s">
        <v>114</v>
      </c>
      <c r="AU93" s="210" t="s">
        <v>80</v>
      </c>
      <c r="AY93" s="16" t="s">
        <v>111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78</v>
      </c>
      <c r="BK93" s="211">
        <f>ROUND(I93*H93,2)</f>
        <v>0</v>
      </c>
      <c r="BL93" s="16" t="s">
        <v>118</v>
      </c>
      <c r="BM93" s="210" t="s">
        <v>130</v>
      </c>
    </row>
    <row r="94" s="2" customFormat="1" ht="16.5" customHeight="1">
      <c r="A94" s="37"/>
      <c r="B94" s="38"/>
      <c r="C94" s="199" t="s">
        <v>131</v>
      </c>
      <c r="D94" s="199" t="s">
        <v>114</v>
      </c>
      <c r="E94" s="200" t="s">
        <v>132</v>
      </c>
      <c r="F94" s="201" t="s">
        <v>133</v>
      </c>
      <c r="G94" s="202" t="s">
        <v>117</v>
      </c>
      <c r="H94" s="203">
        <v>40</v>
      </c>
      <c r="I94" s="204"/>
      <c r="J94" s="205">
        <f>ROUND(I94*H94,2)</f>
        <v>0</v>
      </c>
      <c r="K94" s="201" t="s">
        <v>19</v>
      </c>
      <c r="L94" s="43"/>
      <c r="M94" s="206" t="s">
        <v>19</v>
      </c>
      <c r="N94" s="207" t="s">
        <v>41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118</v>
      </c>
      <c r="AT94" s="210" t="s">
        <v>114</v>
      </c>
      <c r="AU94" s="210" t="s">
        <v>80</v>
      </c>
      <c r="AY94" s="16" t="s">
        <v>111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78</v>
      </c>
      <c r="BK94" s="211">
        <f>ROUND(I94*H94,2)</f>
        <v>0</v>
      </c>
      <c r="BL94" s="16" t="s">
        <v>118</v>
      </c>
      <c r="BM94" s="210" t="s">
        <v>134</v>
      </c>
    </row>
    <row r="95" s="2" customFormat="1" ht="16.5" customHeight="1">
      <c r="A95" s="37"/>
      <c r="B95" s="38"/>
      <c r="C95" s="199" t="s">
        <v>135</v>
      </c>
      <c r="D95" s="199" t="s">
        <v>114</v>
      </c>
      <c r="E95" s="200" t="s">
        <v>136</v>
      </c>
      <c r="F95" s="201" t="s">
        <v>137</v>
      </c>
      <c r="G95" s="202" t="s">
        <v>117</v>
      </c>
      <c r="H95" s="203">
        <v>45</v>
      </c>
      <c r="I95" s="204"/>
      <c r="J95" s="205">
        <f>ROUND(I95*H95,2)</f>
        <v>0</v>
      </c>
      <c r="K95" s="201" t="s">
        <v>19</v>
      </c>
      <c r="L95" s="43"/>
      <c r="M95" s="206" t="s">
        <v>19</v>
      </c>
      <c r="N95" s="207" t="s">
        <v>41</v>
      </c>
      <c r="O95" s="83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118</v>
      </c>
      <c r="AT95" s="210" t="s">
        <v>114</v>
      </c>
      <c r="AU95" s="210" t="s">
        <v>80</v>
      </c>
      <c r="AY95" s="16" t="s">
        <v>111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78</v>
      </c>
      <c r="BK95" s="211">
        <f>ROUND(I95*H95,2)</f>
        <v>0</v>
      </c>
      <c r="BL95" s="16" t="s">
        <v>118</v>
      </c>
      <c r="BM95" s="210" t="s">
        <v>138</v>
      </c>
    </row>
    <row r="96" s="2" customFormat="1" ht="16.5" customHeight="1">
      <c r="A96" s="37"/>
      <c r="B96" s="38"/>
      <c r="C96" s="199" t="s">
        <v>139</v>
      </c>
      <c r="D96" s="199" t="s">
        <v>114</v>
      </c>
      <c r="E96" s="200" t="s">
        <v>140</v>
      </c>
      <c r="F96" s="201" t="s">
        <v>141</v>
      </c>
      <c r="G96" s="202" t="s">
        <v>117</v>
      </c>
      <c r="H96" s="203">
        <v>60</v>
      </c>
      <c r="I96" s="204"/>
      <c r="J96" s="205">
        <f>ROUND(I96*H96,2)</f>
        <v>0</v>
      </c>
      <c r="K96" s="201" t="s">
        <v>19</v>
      </c>
      <c r="L96" s="43"/>
      <c r="M96" s="206" t="s">
        <v>19</v>
      </c>
      <c r="N96" s="207" t="s">
        <v>41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118</v>
      </c>
      <c r="AT96" s="210" t="s">
        <v>114</v>
      </c>
      <c r="AU96" s="210" t="s">
        <v>80</v>
      </c>
      <c r="AY96" s="16" t="s">
        <v>111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78</v>
      </c>
      <c r="BK96" s="211">
        <f>ROUND(I96*H96,2)</f>
        <v>0</v>
      </c>
      <c r="BL96" s="16" t="s">
        <v>118</v>
      </c>
      <c r="BM96" s="210" t="s">
        <v>142</v>
      </c>
    </row>
    <row r="97" s="2" customFormat="1" ht="16.5" customHeight="1">
      <c r="A97" s="37"/>
      <c r="B97" s="38"/>
      <c r="C97" s="199" t="s">
        <v>143</v>
      </c>
      <c r="D97" s="199" t="s">
        <v>114</v>
      </c>
      <c r="E97" s="200" t="s">
        <v>144</v>
      </c>
      <c r="F97" s="201" t="s">
        <v>145</v>
      </c>
      <c r="G97" s="202" t="s">
        <v>117</v>
      </c>
      <c r="H97" s="203">
        <v>60</v>
      </c>
      <c r="I97" s="204"/>
      <c r="J97" s="205">
        <f>ROUND(I97*H97,2)</f>
        <v>0</v>
      </c>
      <c r="K97" s="201" t="s">
        <v>19</v>
      </c>
      <c r="L97" s="43"/>
      <c r="M97" s="206" t="s">
        <v>19</v>
      </c>
      <c r="N97" s="207" t="s">
        <v>41</v>
      </c>
      <c r="O97" s="83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0" t="s">
        <v>118</v>
      </c>
      <c r="AT97" s="210" t="s">
        <v>114</v>
      </c>
      <c r="AU97" s="210" t="s">
        <v>80</v>
      </c>
      <c r="AY97" s="16" t="s">
        <v>111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78</v>
      </c>
      <c r="BK97" s="211">
        <f>ROUND(I97*H97,2)</f>
        <v>0</v>
      </c>
      <c r="BL97" s="16" t="s">
        <v>118</v>
      </c>
      <c r="BM97" s="210" t="s">
        <v>146</v>
      </c>
    </row>
    <row r="98" s="2" customFormat="1" ht="16.5" customHeight="1">
      <c r="A98" s="37"/>
      <c r="B98" s="38"/>
      <c r="C98" s="199" t="s">
        <v>147</v>
      </c>
      <c r="D98" s="199" t="s">
        <v>114</v>
      </c>
      <c r="E98" s="200" t="s">
        <v>148</v>
      </c>
      <c r="F98" s="201" t="s">
        <v>149</v>
      </c>
      <c r="G98" s="202" t="s">
        <v>117</v>
      </c>
      <c r="H98" s="203">
        <v>72</v>
      </c>
      <c r="I98" s="204"/>
      <c r="J98" s="205">
        <f>ROUND(I98*H98,2)</f>
        <v>0</v>
      </c>
      <c r="K98" s="201" t="s">
        <v>19</v>
      </c>
      <c r="L98" s="43"/>
      <c r="M98" s="206" t="s">
        <v>19</v>
      </c>
      <c r="N98" s="207" t="s">
        <v>41</v>
      </c>
      <c r="O98" s="83"/>
      <c r="P98" s="208">
        <f>O98*H98</f>
        <v>0</v>
      </c>
      <c r="Q98" s="208">
        <v>0</v>
      </c>
      <c r="R98" s="208">
        <f>Q98*H98</f>
        <v>0</v>
      </c>
      <c r="S98" s="208">
        <v>0</v>
      </c>
      <c r="T98" s="209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0" t="s">
        <v>118</v>
      </c>
      <c r="AT98" s="210" t="s">
        <v>114</v>
      </c>
      <c r="AU98" s="210" t="s">
        <v>80</v>
      </c>
      <c r="AY98" s="16" t="s">
        <v>111</v>
      </c>
      <c r="BE98" s="211">
        <f>IF(N98="základní",J98,0)</f>
        <v>0</v>
      </c>
      <c r="BF98" s="211">
        <f>IF(N98="snížená",J98,0)</f>
        <v>0</v>
      </c>
      <c r="BG98" s="211">
        <f>IF(N98="zákl. přenesená",J98,0)</f>
        <v>0</v>
      </c>
      <c r="BH98" s="211">
        <f>IF(N98="sníž. přenesená",J98,0)</f>
        <v>0</v>
      </c>
      <c r="BI98" s="211">
        <f>IF(N98="nulová",J98,0)</f>
        <v>0</v>
      </c>
      <c r="BJ98" s="16" t="s">
        <v>78</v>
      </c>
      <c r="BK98" s="211">
        <f>ROUND(I98*H98,2)</f>
        <v>0</v>
      </c>
      <c r="BL98" s="16" t="s">
        <v>118</v>
      </c>
      <c r="BM98" s="210" t="s">
        <v>150</v>
      </c>
    </row>
    <row r="99" s="13" customFormat="1">
      <c r="A99" s="13"/>
      <c r="B99" s="212"/>
      <c r="C99" s="213"/>
      <c r="D99" s="214" t="s">
        <v>151</v>
      </c>
      <c r="E99" s="215" t="s">
        <v>19</v>
      </c>
      <c r="F99" s="216" t="s">
        <v>152</v>
      </c>
      <c r="G99" s="213"/>
      <c r="H99" s="217">
        <v>72</v>
      </c>
      <c r="I99" s="218"/>
      <c r="J99" s="213"/>
      <c r="K99" s="213"/>
      <c r="L99" s="219"/>
      <c r="M99" s="220"/>
      <c r="N99" s="221"/>
      <c r="O99" s="221"/>
      <c r="P99" s="221"/>
      <c r="Q99" s="221"/>
      <c r="R99" s="221"/>
      <c r="S99" s="221"/>
      <c r="T99" s="222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3" t="s">
        <v>151</v>
      </c>
      <c r="AU99" s="223" t="s">
        <v>80</v>
      </c>
      <c r="AV99" s="13" t="s">
        <v>80</v>
      </c>
      <c r="AW99" s="13" t="s">
        <v>32</v>
      </c>
      <c r="AX99" s="13" t="s">
        <v>78</v>
      </c>
      <c r="AY99" s="223" t="s">
        <v>111</v>
      </c>
    </row>
    <row r="100" s="2" customFormat="1" ht="16.5" customHeight="1">
      <c r="A100" s="37"/>
      <c r="B100" s="38"/>
      <c r="C100" s="199" t="s">
        <v>153</v>
      </c>
      <c r="D100" s="199" t="s">
        <v>114</v>
      </c>
      <c r="E100" s="200" t="s">
        <v>154</v>
      </c>
      <c r="F100" s="201" t="s">
        <v>155</v>
      </c>
      <c r="G100" s="202" t="s">
        <v>117</v>
      </c>
      <c r="H100" s="203">
        <v>275</v>
      </c>
      <c r="I100" s="204"/>
      <c r="J100" s="205">
        <f>ROUND(I100*H100,2)</f>
        <v>0</v>
      </c>
      <c r="K100" s="201" t="s">
        <v>19</v>
      </c>
      <c r="L100" s="43"/>
      <c r="M100" s="206" t="s">
        <v>19</v>
      </c>
      <c r="N100" s="207" t="s">
        <v>41</v>
      </c>
      <c r="O100" s="83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118</v>
      </c>
      <c r="AT100" s="210" t="s">
        <v>114</v>
      </c>
      <c r="AU100" s="210" t="s">
        <v>80</v>
      </c>
      <c r="AY100" s="16" t="s">
        <v>111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78</v>
      </c>
      <c r="BK100" s="211">
        <f>ROUND(I100*H100,2)</f>
        <v>0</v>
      </c>
      <c r="BL100" s="16" t="s">
        <v>118</v>
      </c>
      <c r="BM100" s="210" t="s">
        <v>156</v>
      </c>
    </row>
    <row r="101" s="2" customFormat="1" ht="16.5" customHeight="1">
      <c r="A101" s="37"/>
      <c r="B101" s="38"/>
      <c r="C101" s="199" t="s">
        <v>157</v>
      </c>
      <c r="D101" s="199" t="s">
        <v>114</v>
      </c>
      <c r="E101" s="200" t="s">
        <v>158</v>
      </c>
      <c r="F101" s="201" t="s">
        <v>159</v>
      </c>
      <c r="G101" s="202" t="s">
        <v>160</v>
      </c>
      <c r="H101" s="224"/>
      <c r="I101" s="204"/>
      <c r="J101" s="205">
        <f>ROUND(I101*H101,2)</f>
        <v>0</v>
      </c>
      <c r="K101" s="201" t="s">
        <v>161</v>
      </c>
      <c r="L101" s="43"/>
      <c r="M101" s="206" t="s">
        <v>19</v>
      </c>
      <c r="N101" s="207" t="s">
        <v>41</v>
      </c>
      <c r="O101" s="83"/>
      <c r="P101" s="208">
        <f>O101*H101</f>
        <v>0</v>
      </c>
      <c r="Q101" s="208">
        <v>0</v>
      </c>
      <c r="R101" s="208">
        <f>Q101*H101</f>
        <v>0</v>
      </c>
      <c r="S101" s="208">
        <v>0</v>
      </c>
      <c r="T101" s="209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0" t="s">
        <v>118</v>
      </c>
      <c r="AT101" s="210" t="s">
        <v>114</v>
      </c>
      <c r="AU101" s="210" t="s">
        <v>80</v>
      </c>
      <c r="AY101" s="16" t="s">
        <v>111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6" t="s">
        <v>78</v>
      </c>
      <c r="BK101" s="211">
        <f>ROUND(I101*H101,2)</f>
        <v>0</v>
      </c>
      <c r="BL101" s="16" t="s">
        <v>118</v>
      </c>
      <c r="BM101" s="210" t="s">
        <v>162</v>
      </c>
    </row>
    <row r="102" s="2" customFormat="1">
      <c r="A102" s="37"/>
      <c r="B102" s="38"/>
      <c r="C102" s="39"/>
      <c r="D102" s="225" t="s">
        <v>163</v>
      </c>
      <c r="E102" s="39"/>
      <c r="F102" s="226" t="s">
        <v>164</v>
      </c>
      <c r="G102" s="39"/>
      <c r="H102" s="39"/>
      <c r="I102" s="227"/>
      <c r="J102" s="39"/>
      <c r="K102" s="39"/>
      <c r="L102" s="43"/>
      <c r="M102" s="228"/>
      <c r="N102" s="229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163</v>
      </c>
      <c r="AU102" s="16" t="s">
        <v>80</v>
      </c>
    </row>
    <row r="103" s="12" customFormat="1" ht="22.8" customHeight="1">
      <c r="A103" s="12"/>
      <c r="B103" s="183"/>
      <c r="C103" s="184"/>
      <c r="D103" s="185" t="s">
        <v>69</v>
      </c>
      <c r="E103" s="197" t="s">
        <v>165</v>
      </c>
      <c r="F103" s="197" t="s">
        <v>166</v>
      </c>
      <c r="G103" s="184"/>
      <c r="H103" s="184"/>
      <c r="I103" s="187"/>
      <c r="J103" s="198">
        <f>BK103</f>
        <v>0</v>
      </c>
      <c r="K103" s="184"/>
      <c r="L103" s="189"/>
      <c r="M103" s="190"/>
      <c r="N103" s="191"/>
      <c r="O103" s="191"/>
      <c r="P103" s="192">
        <f>SUM(P104:P110)</f>
        <v>0</v>
      </c>
      <c r="Q103" s="191"/>
      <c r="R103" s="192">
        <f>SUM(R104:R110)</f>
        <v>0.01188</v>
      </c>
      <c r="S103" s="191"/>
      <c r="T103" s="193">
        <f>SUM(T104:T110)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94" t="s">
        <v>80</v>
      </c>
      <c r="AT103" s="195" t="s">
        <v>69</v>
      </c>
      <c r="AU103" s="195" t="s">
        <v>78</v>
      </c>
      <c r="AY103" s="194" t="s">
        <v>111</v>
      </c>
      <c r="BK103" s="196">
        <f>SUM(BK104:BK110)</f>
        <v>0</v>
      </c>
    </row>
    <row r="104" s="2" customFormat="1" ht="16.5" customHeight="1">
      <c r="A104" s="37"/>
      <c r="B104" s="38"/>
      <c r="C104" s="230" t="s">
        <v>167</v>
      </c>
      <c r="D104" s="230" t="s">
        <v>168</v>
      </c>
      <c r="E104" s="231" t="s">
        <v>169</v>
      </c>
      <c r="F104" s="232" t="s">
        <v>170</v>
      </c>
      <c r="G104" s="233" t="s">
        <v>117</v>
      </c>
      <c r="H104" s="234">
        <v>4</v>
      </c>
      <c r="I104" s="235"/>
      <c r="J104" s="236">
        <f>ROUND(I104*H104,2)</f>
        <v>0</v>
      </c>
      <c r="K104" s="232" t="s">
        <v>19</v>
      </c>
      <c r="L104" s="237"/>
      <c r="M104" s="238" t="s">
        <v>19</v>
      </c>
      <c r="N104" s="239" t="s">
        <v>41</v>
      </c>
      <c r="O104" s="83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171</v>
      </c>
      <c r="AT104" s="210" t="s">
        <v>168</v>
      </c>
      <c r="AU104" s="210" t="s">
        <v>80</v>
      </c>
      <c r="AY104" s="16" t="s">
        <v>111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78</v>
      </c>
      <c r="BK104" s="211">
        <f>ROUND(I104*H104,2)</f>
        <v>0</v>
      </c>
      <c r="BL104" s="16" t="s">
        <v>118</v>
      </c>
      <c r="BM104" s="210" t="s">
        <v>172</v>
      </c>
    </row>
    <row r="105" s="2" customFormat="1" ht="16.5" customHeight="1">
      <c r="A105" s="37"/>
      <c r="B105" s="38"/>
      <c r="C105" s="199" t="s">
        <v>173</v>
      </c>
      <c r="D105" s="199" t="s">
        <v>114</v>
      </c>
      <c r="E105" s="200" t="s">
        <v>174</v>
      </c>
      <c r="F105" s="201" t="s">
        <v>175</v>
      </c>
      <c r="G105" s="202" t="s">
        <v>176</v>
      </c>
      <c r="H105" s="203">
        <v>3</v>
      </c>
      <c r="I105" s="204"/>
      <c r="J105" s="205">
        <f>ROUND(I105*H105,2)</f>
        <v>0</v>
      </c>
      <c r="K105" s="201" t="s">
        <v>177</v>
      </c>
      <c r="L105" s="43"/>
      <c r="M105" s="206" t="s">
        <v>19</v>
      </c>
      <c r="N105" s="207" t="s">
        <v>41</v>
      </c>
      <c r="O105" s="83"/>
      <c r="P105" s="208">
        <f>O105*H105</f>
        <v>0</v>
      </c>
      <c r="Q105" s="208">
        <v>0.00068000000000000005</v>
      </c>
      <c r="R105" s="208">
        <f>Q105*H105</f>
        <v>0.0020400000000000001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118</v>
      </c>
      <c r="AT105" s="210" t="s">
        <v>114</v>
      </c>
      <c r="AU105" s="210" t="s">
        <v>80</v>
      </c>
      <c r="AY105" s="16" t="s">
        <v>111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78</v>
      </c>
      <c r="BK105" s="211">
        <f>ROUND(I105*H105,2)</f>
        <v>0</v>
      </c>
      <c r="BL105" s="16" t="s">
        <v>118</v>
      </c>
      <c r="BM105" s="210" t="s">
        <v>178</v>
      </c>
    </row>
    <row r="106" s="2" customFormat="1">
      <c r="A106" s="37"/>
      <c r="B106" s="38"/>
      <c r="C106" s="39"/>
      <c r="D106" s="225" t="s">
        <v>163</v>
      </c>
      <c r="E106" s="39"/>
      <c r="F106" s="226" t="s">
        <v>179</v>
      </c>
      <c r="G106" s="39"/>
      <c r="H106" s="39"/>
      <c r="I106" s="227"/>
      <c r="J106" s="39"/>
      <c r="K106" s="39"/>
      <c r="L106" s="43"/>
      <c r="M106" s="228"/>
      <c r="N106" s="229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163</v>
      </c>
      <c r="AU106" s="16" t="s">
        <v>80</v>
      </c>
    </row>
    <row r="107" s="2" customFormat="1" ht="24.15" customHeight="1">
      <c r="A107" s="37"/>
      <c r="B107" s="38"/>
      <c r="C107" s="230" t="s">
        <v>180</v>
      </c>
      <c r="D107" s="230" t="s">
        <v>168</v>
      </c>
      <c r="E107" s="231" t="s">
        <v>181</v>
      </c>
      <c r="F107" s="232" t="s">
        <v>182</v>
      </c>
      <c r="G107" s="233" t="s">
        <v>176</v>
      </c>
      <c r="H107" s="234">
        <v>2</v>
      </c>
      <c r="I107" s="235"/>
      <c r="J107" s="236">
        <f>ROUND(I107*H107,2)</f>
        <v>0</v>
      </c>
      <c r="K107" s="232" t="s">
        <v>19</v>
      </c>
      <c r="L107" s="237"/>
      <c r="M107" s="238" t="s">
        <v>19</v>
      </c>
      <c r="N107" s="239" t="s">
        <v>41</v>
      </c>
      <c r="O107" s="83"/>
      <c r="P107" s="208">
        <f>O107*H107</f>
        <v>0</v>
      </c>
      <c r="Q107" s="208">
        <v>0.0032799999999999999</v>
      </c>
      <c r="R107" s="208">
        <f>Q107*H107</f>
        <v>0.0065599999999999999</v>
      </c>
      <c r="S107" s="208">
        <v>0</v>
      </c>
      <c r="T107" s="209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0" t="s">
        <v>171</v>
      </c>
      <c r="AT107" s="210" t="s">
        <v>168</v>
      </c>
      <c r="AU107" s="210" t="s">
        <v>80</v>
      </c>
      <c r="AY107" s="16" t="s">
        <v>111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6" t="s">
        <v>78</v>
      </c>
      <c r="BK107" s="211">
        <f>ROUND(I107*H107,2)</f>
        <v>0</v>
      </c>
      <c r="BL107" s="16" t="s">
        <v>118</v>
      </c>
      <c r="BM107" s="210" t="s">
        <v>183</v>
      </c>
    </row>
    <row r="108" s="2" customFormat="1" ht="24.15" customHeight="1">
      <c r="A108" s="37"/>
      <c r="B108" s="38"/>
      <c r="C108" s="230" t="s">
        <v>8</v>
      </c>
      <c r="D108" s="230" t="s">
        <v>168</v>
      </c>
      <c r="E108" s="231" t="s">
        <v>184</v>
      </c>
      <c r="F108" s="232" t="s">
        <v>185</v>
      </c>
      <c r="G108" s="233" t="s">
        <v>176</v>
      </c>
      <c r="H108" s="234">
        <v>1</v>
      </c>
      <c r="I108" s="235"/>
      <c r="J108" s="236">
        <f>ROUND(I108*H108,2)</f>
        <v>0</v>
      </c>
      <c r="K108" s="232" t="s">
        <v>19</v>
      </c>
      <c r="L108" s="237"/>
      <c r="M108" s="238" t="s">
        <v>19</v>
      </c>
      <c r="N108" s="239" t="s">
        <v>41</v>
      </c>
      <c r="O108" s="83"/>
      <c r="P108" s="208">
        <f>O108*H108</f>
        <v>0</v>
      </c>
      <c r="Q108" s="208">
        <v>0.0032799999999999999</v>
      </c>
      <c r="R108" s="208">
        <f>Q108*H108</f>
        <v>0.0032799999999999999</v>
      </c>
      <c r="S108" s="208">
        <v>0</v>
      </c>
      <c r="T108" s="209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10" t="s">
        <v>171</v>
      </c>
      <c r="AT108" s="210" t="s">
        <v>168</v>
      </c>
      <c r="AU108" s="210" t="s">
        <v>80</v>
      </c>
      <c r="AY108" s="16" t="s">
        <v>111</v>
      </c>
      <c r="BE108" s="211">
        <f>IF(N108="základní",J108,0)</f>
        <v>0</v>
      </c>
      <c r="BF108" s="211">
        <f>IF(N108="snížená",J108,0)</f>
        <v>0</v>
      </c>
      <c r="BG108" s="211">
        <f>IF(N108="zákl. přenesená",J108,0)</f>
        <v>0</v>
      </c>
      <c r="BH108" s="211">
        <f>IF(N108="sníž. přenesená",J108,0)</f>
        <v>0</v>
      </c>
      <c r="BI108" s="211">
        <f>IF(N108="nulová",J108,0)</f>
        <v>0</v>
      </c>
      <c r="BJ108" s="16" t="s">
        <v>78</v>
      </c>
      <c r="BK108" s="211">
        <f>ROUND(I108*H108,2)</f>
        <v>0</v>
      </c>
      <c r="BL108" s="16" t="s">
        <v>118</v>
      </c>
      <c r="BM108" s="210" t="s">
        <v>186</v>
      </c>
    </row>
    <row r="109" s="2" customFormat="1" ht="16.5" customHeight="1">
      <c r="A109" s="37"/>
      <c r="B109" s="38"/>
      <c r="C109" s="199" t="s">
        <v>118</v>
      </c>
      <c r="D109" s="199" t="s">
        <v>114</v>
      </c>
      <c r="E109" s="200" t="s">
        <v>187</v>
      </c>
      <c r="F109" s="201" t="s">
        <v>188</v>
      </c>
      <c r="G109" s="202" t="s">
        <v>160</v>
      </c>
      <c r="H109" s="224"/>
      <c r="I109" s="204"/>
      <c r="J109" s="205">
        <f>ROUND(I109*H109,2)</f>
        <v>0</v>
      </c>
      <c r="K109" s="201" t="s">
        <v>177</v>
      </c>
      <c r="L109" s="43"/>
      <c r="M109" s="206" t="s">
        <v>19</v>
      </c>
      <c r="N109" s="207" t="s">
        <v>41</v>
      </c>
      <c r="O109" s="83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0" t="s">
        <v>118</v>
      </c>
      <c r="AT109" s="210" t="s">
        <v>114</v>
      </c>
      <c r="AU109" s="210" t="s">
        <v>80</v>
      </c>
      <c r="AY109" s="16" t="s">
        <v>111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6" t="s">
        <v>78</v>
      </c>
      <c r="BK109" s="211">
        <f>ROUND(I109*H109,2)</f>
        <v>0</v>
      </c>
      <c r="BL109" s="16" t="s">
        <v>118</v>
      </c>
      <c r="BM109" s="210" t="s">
        <v>189</v>
      </c>
    </row>
    <row r="110" s="2" customFormat="1">
      <c r="A110" s="37"/>
      <c r="B110" s="38"/>
      <c r="C110" s="39"/>
      <c r="D110" s="225" t="s">
        <v>163</v>
      </c>
      <c r="E110" s="39"/>
      <c r="F110" s="226" t="s">
        <v>190</v>
      </c>
      <c r="G110" s="39"/>
      <c r="H110" s="39"/>
      <c r="I110" s="227"/>
      <c r="J110" s="39"/>
      <c r="K110" s="39"/>
      <c r="L110" s="43"/>
      <c r="M110" s="228"/>
      <c r="N110" s="229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163</v>
      </c>
      <c r="AU110" s="16" t="s">
        <v>80</v>
      </c>
    </row>
    <row r="111" s="12" customFormat="1" ht="22.8" customHeight="1">
      <c r="A111" s="12"/>
      <c r="B111" s="183"/>
      <c r="C111" s="184"/>
      <c r="D111" s="185" t="s">
        <v>69</v>
      </c>
      <c r="E111" s="197" t="s">
        <v>191</v>
      </c>
      <c r="F111" s="197" t="s">
        <v>192</v>
      </c>
      <c r="G111" s="184"/>
      <c r="H111" s="184"/>
      <c r="I111" s="187"/>
      <c r="J111" s="198">
        <f>BK111</f>
        <v>0</v>
      </c>
      <c r="K111" s="184"/>
      <c r="L111" s="189"/>
      <c r="M111" s="190"/>
      <c r="N111" s="191"/>
      <c r="O111" s="191"/>
      <c r="P111" s="192">
        <f>SUM(P112:P131)</f>
        <v>0</v>
      </c>
      <c r="Q111" s="191"/>
      <c r="R111" s="192">
        <f>SUM(R112:R131)</f>
        <v>0.26085000000000003</v>
      </c>
      <c r="S111" s="191"/>
      <c r="T111" s="193">
        <f>SUM(T112:T131)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4" t="s">
        <v>80</v>
      </c>
      <c r="AT111" s="195" t="s">
        <v>69</v>
      </c>
      <c r="AU111" s="195" t="s">
        <v>78</v>
      </c>
      <c r="AY111" s="194" t="s">
        <v>111</v>
      </c>
      <c r="BK111" s="196">
        <f>SUM(BK112:BK131)</f>
        <v>0</v>
      </c>
    </row>
    <row r="112" s="2" customFormat="1" ht="16.5" customHeight="1">
      <c r="A112" s="37"/>
      <c r="B112" s="38"/>
      <c r="C112" s="199" t="s">
        <v>193</v>
      </c>
      <c r="D112" s="199" t="s">
        <v>114</v>
      </c>
      <c r="E112" s="200" t="s">
        <v>194</v>
      </c>
      <c r="F112" s="201" t="s">
        <v>195</v>
      </c>
      <c r="G112" s="202" t="s">
        <v>196</v>
      </c>
      <c r="H112" s="203">
        <v>70</v>
      </c>
      <c r="I112" s="204"/>
      <c r="J112" s="205">
        <f>ROUND(I112*H112,2)</f>
        <v>0</v>
      </c>
      <c r="K112" s="201" t="s">
        <v>177</v>
      </c>
      <c r="L112" s="43"/>
      <c r="M112" s="206" t="s">
        <v>19</v>
      </c>
      <c r="N112" s="207" t="s">
        <v>41</v>
      </c>
      <c r="O112" s="83"/>
      <c r="P112" s="208">
        <f>O112*H112</f>
        <v>0</v>
      </c>
      <c r="Q112" s="208">
        <v>0.00046999999999999999</v>
      </c>
      <c r="R112" s="208">
        <f>Q112*H112</f>
        <v>0.032899999999999999</v>
      </c>
      <c r="S112" s="208">
        <v>0</v>
      </c>
      <c r="T112" s="209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0" t="s">
        <v>118</v>
      </c>
      <c r="AT112" s="210" t="s">
        <v>114</v>
      </c>
      <c r="AU112" s="210" t="s">
        <v>80</v>
      </c>
      <c r="AY112" s="16" t="s">
        <v>111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16" t="s">
        <v>78</v>
      </c>
      <c r="BK112" s="211">
        <f>ROUND(I112*H112,2)</f>
        <v>0</v>
      </c>
      <c r="BL112" s="16" t="s">
        <v>118</v>
      </c>
      <c r="BM112" s="210" t="s">
        <v>197</v>
      </c>
    </row>
    <row r="113" s="2" customFormat="1">
      <c r="A113" s="37"/>
      <c r="B113" s="38"/>
      <c r="C113" s="39"/>
      <c r="D113" s="225" t="s">
        <v>163</v>
      </c>
      <c r="E113" s="39"/>
      <c r="F113" s="226" t="s">
        <v>198</v>
      </c>
      <c r="G113" s="39"/>
      <c r="H113" s="39"/>
      <c r="I113" s="227"/>
      <c r="J113" s="39"/>
      <c r="K113" s="39"/>
      <c r="L113" s="43"/>
      <c r="M113" s="228"/>
      <c r="N113" s="229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163</v>
      </c>
      <c r="AU113" s="16" t="s">
        <v>80</v>
      </c>
    </row>
    <row r="114" s="2" customFormat="1" ht="16.5" customHeight="1">
      <c r="A114" s="37"/>
      <c r="B114" s="38"/>
      <c r="C114" s="199" t="s">
        <v>199</v>
      </c>
      <c r="D114" s="199" t="s">
        <v>114</v>
      </c>
      <c r="E114" s="200" t="s">
        <v>200</v>
      </c>
      <c r="F114" s="201" t="s">
        <v>201</v>
      </c>
      <c r="G114" s="202" t="s">
        <v>196</v>
      </c>
      <c r="H114" s="203">
        <v>40</v>
      </c>
      <c r="I114" s="204"/>
      <c r="J114" s="205">
        <f>ROUND(I114*H114,2)</f>
        <v>0</v>
      </c>
      <c r="K114" s="201" t="s">
        <v>177</v>
      </c>
      <c r="L114" s="43"/>
      <c r="M114" s="206" t="s">
        <v>19</v>
      </c>
      <c r="N114" s="207" t="s">
        <v>41</v>
      </c>
      <c r="O114" s="83"/>
      <c r="P114" s="208">
        <f>O114*H114</f>
        <v>0</v>
      </c>
      <c r="Q114" s="208">
        <v>0.00058</v>
      </c>
      <c r="R114" s="208">
        <f>Q114*H114</f>
        <v>0.023199999999999998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118</v>
      </c>
      <c r="AT114" s="210" t="s">
        <v>114</v>
      </c>
      <c r="AU114" s="210" t="s">
        <v>80</v>
      </c>
      <c r="AY114" s="16" t="s">
        <v>111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78</v>
      </c>
      <c r="BK114" s="211">
        <f>ROUND(I114*H114,2)</f>
        <v>0</v>
      </c>
      <c r="BL114" s="16" t="s">
        <v>118</v>
      </c>
      <c r="BM114" s="210" t="s">
        <v>202</v>
      </c>
    </row>
    <row r="115" s="2" customFormat="1">
      <c r="A115" s="37"/>
      <c r="B115" s="38"/>
      <c r="C115" s="39"/>
      <c r="D115" s="225" t="s">
        <v>163</v>
      </c>
      <c r="E115" s="39"/>
      <c r="F115" s="226" t="s">
        <v>203</v>
      </c>
      <c r="G115" s="39"/>
      <c r="H115" s="39"/>
      <c r="I115" s="227"/>
      <c r="J115" s="39"/>
      <c r="K115" s="39"/>
      <c r="L115" s="43"/>
      <c r="M115" s="228"/>
      <c r="N115" s="229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163</v>
      </c>
      <c r="AU115" s="16" t="s">
        <v>80</v>
      </c>
    </row>
    <row r="116" s="2" customFormat="1" ht="16.5" customHeight="1">
      <c r="A116" s="37"/>
      <c r="B116" s="38"/>
      <c r="C116" s="199" t="s">
        <v>204</v>
      </c>
      <c r="D116" s="199" t="s">
        <v>114</v>
      </c>
      <c r="E116" s="200" t="s">
        <v>205</v>
      </c>
      <c r="F116" s="201" t="s">
        <v>206</v>
      </c>
      <c r="G116" s="202" t="s">
        <v>196</v>
      </c>
      <c r="H116" s="203">
        <v>45</v>
      </c>
      <c r="I116" s="204"/>
      <c r="J116" s="205">
        <f>ROUND(I116*H116,2)</f>
        <v>0</v>
      </c>
      <c r="K116" s="201" t="s">
        <v>177</v>
      </c>
      <c r="L116" s="43"/>
      <c r="M116" s="206" t="s">
        <v>19</v>
      </c>
      <c r="N116" s="207" t="s">
        <v>41</v>
      </c>
      <c r="O116" s="83"/>
      <c r="P116" s="208">
        <f>O116*H116</f>
        <v>0</v>
      </c>
      <c r="Q116" s="208">
        <v>0.00072999999999999996</v>
      </c>
      <c r="R116" s="208">
        <f>Q116*H116</f>
        <v>0.032849999999999997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118</v>
      </c>
      <c r="AT116" s="210" t="s">
        <v>114</v>
      </c>
      <c r="AU116" s="210" t="s">
        <v>80</v>
      </c>
      <c r="AY116" s="16" t="s">
        <v>111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78</v>
      </c>
      <c r="BK116" s="211">
        <f>ROUND(I116*H116,2)</f>
        <v>0</v>
      </c>
      <c r="BL116" s="16" t="s">
        <v>118</v>
      </c>
      <c r="BM116" s="210" t="s">
        <v>207</v>
      </c>
    </row>
    <row r="117" s="2" customFormat="1">
      <c r="A117" s="37"/>
      <c r="B117" s="38"/>
      <c r="C117" s="39"/>
      <c r="D117" s="225" t="s">
        <v>163</v>
      </c>
      <c r="E117" s="39"/>
      <c r="F117" s="226" t="s">
        <v>208</v>
      </c>
      <c r="G117" s="39"/>
      <c r="H117" s="39"/>
      <c r="I117" s="227"/>
      <c r="J117" s="39"/>
      <c r="K117" s="39"/>
      <c r="L117" s="43"/>
      <c r="M117" s="228"/>
      <c r="N117" s="229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163</v>
      </c>
      <c r="AU117" s="16" t="s">
        <v>80</v>
      </c>
    </row>
    <row r="118" s="2" customFormat="1" ht="16.5" customHeight="1">
      <c r="A118" s="37"/>
      <c r="B118" s="38"/>
      <c r="C118" s="199" t="s">
        <v>209</v>
      </c>
      <c r="D118" s="199" t="s">
        <v>114</v>
      </c>
      <c r="E118" s="200" t="s">
        <v>210</v>
      </c>
      <c r="F118" s="201" t="s">
        <v>211</v>
      </c>
      <c r="G118" s="202" t="s">
        <v>196</v>
      </c>
      <c r="H118" s="203">
        <v>60</v>
      </c>
      <c r="I118" s="204"/>
      <c r="J118" s="205">
        <f>ROUND(I118*H118,2)</f>
        <v>0</v>
      </c>
      <c r="K118" s="201" t="s">
        <v>177</v>
      </c>
      <c r="L118" s="43"/>
      <c r="M118" s="206" t="s">
        <v>19</v>
      </c>
      <c r="N118" s="207" t="s">
        <v>41</v>
      </c>
      <c r="O118" s="83"/>
      <c r="P118" s="208">
        <f>O118*H118</f>
        <v>0</v>
      </c>
      <c r="Q118" s="208">
        <v>0.0012700000000000001</v>
      </c>
      <c r="R118" s="208">
        <f>Q118*H118</f>
        <v>0.076200000000000004</v>
      </c>
      <c r="S118" s="208">
        <v>0</v>
      </c>
      <c r="T118" s="209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0" t="s">
        <v>118</v>
      </c>
      <c r="AT118" s="210" t="s">
        <v>114</v>
      </c>
      <c r="AU118" s="210" t="s">
        <v>80</v>
      </c>
      <c r="AY118" s="16" t="s">
        <v>111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78</v>
      </c>
      <c r="BK118" s="211">
        <f>ROUND(I118*H118,2)</f>
        <v>0</v>
      </c>
      <c r="BL118" s="16" t="s">
        <v>118</v>
      </c>
      <c r="BM118" s="210" t="s">
        <v>212</v>
      </c>
    </row>
    <row r="119" s="2" customFormat="1">
      <c r="A119" s="37"/>
      <c r="B119" s="38"/>
      <c r="C119" s="39"/>
      <c r="D119" s="225" t="s">
        <v>163</v>
      </c>
      <c r="E119" s="39"/>
      <c r="F119" s="226" t="s">
        <v>213</v>
      </c>
      <c r="G119" s="39"/>
      <c r="H119" s="39"/>
      <c r="I119" s="227"/>
      <c r="J119" s="39"/>
      <c r="K119" s="39"/>
      <c r="L119" s="43"/>
      <c r="M119" s="228"/>
      <c r="N119" s="229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163</v>
      </c>
      <c r="AU119" s="16" t="s">
        <v>80</v>
      </c>
    </row>
    <row r="120" s="2" customFormat="1" ht="16.5" customHeight="1">
      <c r="A120" s="37"/>
      <c r="B120" s="38"/>
      <c r="C120" s="199" t="s">
        <v>7</v>
      </c>
      <c r="D120" s="199" t="s">
        <v>114</v>
      </c>
      <c r="E120" s="200" t="s">
        <v>214</v>
      </c>
      <c r="F120" s="201" t="s">
        <v>215</v>
      </c>
      <c r="G120" s="202" t="s">
        <v>196</v>
      </c>
      <c r="H120" s="203">
        <v>60</v>
      </c>
      <c r="I120" s="204"/>
      <c r="J120" s="205">
        <f>ROUND(I120*H120,2)</f>
        <v>0</v>
      </c>
      <c r="K120" s="201" t="s">
        <v>177</v>
      </c>
      <c r="L120" s="43"/>
      <c r="M120" s="206" t="s">
        <v>19</v>
      </c>
      <c r="N120" s="207" t="s">
        <v>41</v>
      </c>
      <c r="O120" s="83"/>
      <c r="P120" s="208">
        <f>O120*H120</f>
        <v>0</v>
      </c>
      <c r="Q120" s="208">
        <v>0.0015900000000000001</v>
      </c>
      <c r="R120" s="208">
        <f>Q120*H120</f>
        <v>0.095399999999999999</v>
      </c>
      <c r="S120" s="208">
        <v>0</v>
      </c>
      <c r="T120" s="20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118</v>
      </c>
      <c r="AT120" s="210" t="s">
        <v>114</v>
      </c>
      <c r="AU120" s="210" t="s">
        <v>80</v>
      </c>
      <c r="AY120" s="16" t="s">
        <v>111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78</v>
      </c>
      <c r="BK120" s="211">
        <f>ROUND(I120*H120,2)</f>
        <v>0</v>
      </c>
      <c r="BL120" s="16" t="s">
        <v>118</v>
      </c>
      <c r="BM120" s="210" t="s">
        <v>216</v>
      </c>
    </row>
    <row r="121" s="2" customFormat="1">
      <c r="A121" s="37"/>
      <c r="B121" s="38"/>
      <c r="C121" s="39"/>
      <c r="D121" s="225" t="s">
        <v>163</v>
      </c>
      <c r="E121" s="39"/>
      <c r="F121" s="226" t="s">
        <v>217</v>
      </c>
      <c r="G121" s="39"/>
      <c r="H121" s="39"/>
      <c r="I121" s="227"/>
      <c r="J121" s="39"/>
      <c r="K121" s="39"/>
      <c r="L121" s="43"/>
      <c r="M121" s="228"/>
      <c r="N121" s="229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163</v>
      </c>
      <c r="AU121" s="16" t="s">
        <v>80</v>
      </c>
    </row>
    <row r="122" s="2" customFormat="1" ht="16.5" customHeight="1">
      <c r="A122" s="37"/>
      <c r="B122" s="38"/>
      <c r="C122" s="199" t="s">
        <v>218</v>
      </c>
      <c r="D122" s="199" t="s">
        <v>114</v>
      </c>
      <c r="E122" s="200" t="s">
        <v>219</v>
      </c>
      <c r="F122" s="201" t="s">
        <v>220</v>
      </c>
      <c r="G122" s="202" t="s">
        <v>117</v>
      </c>
      <c r="H122" s="203">
        <v>20</v>
      </c>
      <c r="I122" s="204"/>
      <c r="J122" s="205">
        <f>ROUND(I122*H122,2)</f>
        <v>0</v>
      </c>
      <c r="K122" s="201" t="s">
        <v>177</v>
      </c>
      <c r="L122" s="43"/>
      <c r="M122" s="206" t="s">
        <v>19</v>
      </c>
      <c r="N122" s="207" t="s">
        <v>41</v>
      </c>
      <c r="O122" s="83"/>
      <c r="P122" s="208">
        <f>O122*H122</f>
        <v>0</v>
      </c>
      <c r="Q122" s="208">
        <v>1.0000000000000001E-05</v>
      </c>
      <c r="R122" s="208">
        <f>Q122*H122</f>
        <v>0.00020000000000000001</v>
      </c>
      <c r="S122" s="208">
        <v>0</v>
      </c>
      <c r="T122" s="20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0" t="s">
        <v>118</v>
      </c>
      <c r="AT122" s="210" t="s">
        <v>114</v>
      </c>
      <c r="AU122" s="210" t="s">
        <v>80</v>
      </c>
      <c r="AY122" s="16" t="s">
        <v>111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6" t="s">
        <v>78</v>
      </c>
      <c r="BK122" s="211">
        <f>ROUND(I122*H122,2)</f>
        <v>0</v>
      </c>
      <c r="BL122" s="16" t="s">
        <v>118</v>
      </c>
      <c r="BM122" s="210" t="s">
        <v>221</v>
      </c>
    </row>
    <row r="123" s="2" customFormat="1">
      <c r="A123" s="37"/>
      <c r="B123" s="38"/>
      <c r="C123" s="39"/>
      <c r="D123" s="225" t="s">
        <v>163</v>
      </c>
      <c r="E123" s="39"/>
      <c r="F123" s="226" t="s">
        <v>222</v>
      </c>
      <c r="G123" s="39"/>
      <c r="H123" s="39"/>
      <c r="I123" s="227"/>
      <c r="J123" s="39"/>
      <c r="K123" s="39"/>
      <c r="L123" s="43"/>
      <c r="M123" s="228"/>
      <c r="N123" s="229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163</v>
      </c>
      <c r="AU123" s="16" t="s">
        <v>80</v>
      </c>
    </row>
    <row r="124" s="2" customFormat="1" ht="16.5" customHeight="1">
      <c r="A124" s="37"/>
      <c r="B124" s="38"/>
      <c r="C124" s="199" t="s">
        <v>223</v>
      </c>
      <c r="D124" s="199" t="s">
        <v>114</v>
      </c>
      <c r="E124" s="200" t="s">
        <v>224</v>
      </c>
      <c r="F124" s="201" t="s">
        <v>225</v>
      </c>
      <c r="G124" s="202" t="s">
        <v>117</v>
      </c>
      <c r="H124" s="203">
        <v>2</v>
      </c>
      <c r="I124" s="204"/>
      <c r="J124" s="205">
        <f>ROUND(I124*H124,2)</f>
        <v>0</v>
      </c>
      <c r="K124" s="201" t="s">
        <v>226</v>
      </c>
      <c r="L124" s="43"/>
      <c r="M124" s="206" t="s">
        <v>19</v>
      </c>
      <c r="N124" s="207" t="s">
        <v>41</v>
      </c>
      <c r="O124" s="83"/>
      <c r="P124" s="208">
        <f>O124*H124</f>
        <v>0</v>
      </c>
      <c r="Q124" s="208">
        <v>5.0000000000000002E-05</v>
      </c>
      <c r="R124" s="208">
        <f>Q124*H124</f>
        <v>0.00010000000000000001</v>
      </c>
      <c r="S124" s="208">
        <v>0</v>
      </c>
      <c r="T124" s="20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0" t="s">
        <v>118</v>
      </c>
      <c r="AT124" s="210" t="s">
        <v>114</v>
      </c>
      <c r="AU124" s="210" t="s">
        <v>80</v>
      </c>
      <c r="AY124" s="16" t="s">
        <v>111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78</v>
      </c>
      <c r="BK124" s="211">
        <f>ROUND(I124*H124,2)</f>
        <v>0</v>
      </c>
      <c r="BL124" s="16" t="s">
        <v>118</v>
      </c>
      <c r="BM124" s="210" t="s">
        <v>227</v>
      </c>
    </row>
    <row r="125" s="2" customFormat="1">
      <c r="A125" s="37"/>
      <c r="B125" s="38"/>
      <c r="C125" s="39"/>
      <c r="D125" s="225" t="s">
        <v>163</v>
      </c>
      <c r="E125" s="39"/>
      <c r="F125" s="226" t="s">
        <v>228</v>
      </c>
      <c r="G125" s="39"/>
      <c r="H125" s="39"/>
      <c r="I125" s="227"/>
      <c r="J125" s="39"/>
      <c r="K125" s="39"/>
      <c r="L125" s="43"/>
      <c r="M125" s="228"/>
      <c r="N125" s="229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163</v>
      </c>
      <c r="AU125" s="16" t="s">
        <v>80</v>
      </c>
    </row>
    <row r="126" s="2" customFormat="1" ht="16.5" customHeight="1">
      <c r="A126" s="37"/>
      <c r="B126" s="38"/>
      <c r="C126" s="199" t="s">
        <v>229</v>
      </c>
      <c r="D126" s="199" t="s">
        <v>114</v>
      </c>
      <c r="E126" s="200" t="s">
        <v>230</v>
      </c>
      <c r="F126" s="201" t="s">
        <v>231</v>
      </c>
      <c r="G126" s="202" t="s">
        <v>196</v>
      </c>
      <c r="H126" s="203">
        <v>275</v>
      </c>
      <c r="I126" s="204"/>
      <c r="J126" s="205">
        <f>ROUND(I126*H126,2)</f>
        <v>0</v>
      </c>
      <c r="K126" s="201" t="s">
        <v>177</v>
      </c>
      <c r="L126" s="43"/>
      <c r="M126" s="206" t="s">
        <v>19</v>
      </c>
      <c r="N126" s="207" t="s">
        <v>41</v>
      </c>
      <c r="O126" s="83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0" t="s">
        <v>118</v>
      </c>
      <c r="AT126" s="210" t="s">
        <v>114</v>
      </c>
      <c r="AU126" s="210" t="s">
        <v>80</v>
      </c>
      <c r="AY126" s="16" t="s">
        <v>111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6" t="s">
        <v>78</v>
      </c>
      <c r="BK126" s="211">
        <f>ROUND(I126*H126,2)</f>
        <v>0</v>
      </c>
      <c r="BL126" s="16" t="s">
        <v>118</v>
      </c>
      <c r="BM126" s="210" t="s">
        <v>232</v>
      </c>
    </row>
    <row r="127" s="2" customFormat="1">
      <c r="A127" s="37"/>
      <c r="B127" s="38"/>
      <c r="C127" s="39"/>
      <c r="D127" s="225" t="s">
        <v>163</v>
      </c>
      <c r="E127" s="39"/>
      <c r="F127" s="226" t="s">
        <v>233</v>
      </c>
      <c r="G127" s="39"/>
      <c r="H127" s="39"/>
      <c r="I127" s="227"/>
      <c r="J127" s="39"/>
      <c r="K127" s="39"/>
      <c r="L127" s="43"/>
      <c r="M127" s="228"/>
      <c r="N127" s="229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163</v>
      </c>
      <c r="AU127" s="16" t="s">
        <v>80</v>
      </c>
    </row>
    <row r="128" s="2" customFormat="1" ht="16.5" customHeight="1">
      <c r="A128" s="37"/>
      <c r="B128" s="38"/>
      <c r="C128" s="199" t="s">
        <v>234</v>
      </c>
      <c r="D128" s="199" t="s">
        <v>114</v>
      </c>
      <c r="E128" s="200" t="s">
        <v>235</v>
      </c>
      <c r="F128" s="201" t="s">
        <v>236</v>
      </c>
      <c r="G128" s="202" t="s">
        <v>160</v>
      </c>
      <c r="H128" s="224"/>
      <c r="I128" s="204"/>
      <c r="J128" s="205">
        <f>ROUND(I128*H128,2)</f>
        <v>0</v>
      </c>
      <c r="K128" s="201" t="s">
        <v>177</v>
      </c>
      <c r="L128" s="43"/>
      <c r="M128" s="206" t="s">
        <v>19</v>
      </c>
      <c r="N128" s="207" t="s">
        <v>41</v>
      </c>
      <c r="O128" s="83"/>
      <c r="P128" s="208">
        <f>O128*H128</f>
        <v>0</v>
      </c>
      <c r="Q128" s="208">
        <v>0</v>
      </c>
      <c r="R128" s="208">
        <f>Q128*H128</f>
        <v>0</v>
      </c>
      <c r="S128" s="208">
        <v>0</v>
      </c>
      <c r="T128" s="20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0" t="s">
        <v>118</v>
      </c>
      <c r="AT128" s="210" t="s">
        <v>114</v>
      </c>
      <c r="AU128" s="210" t="s">
        <v>80</v>
      </c>
      <c r="AY128" s="16" t="s">
        <v>111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78</v>
      </c>
      <c r="BK128" s="211">
        <f>ROUND(I128*H128,2)</f>
        <v>0</v>
      </c>
      <c r="BL128" s="16" t="s">
        <v>118</v>
      </c>
      <c r="BM128" s="210" t="s">
        <v>237</v>
      </c>
    </row>
    <row r="129" s="2" customFormat="1">
      <c r="A129" s="37"/>
      <c r="B129" s="38"/>
      <c r="C129" s="39"/>
      <c r="D129" s="225" t="s">
        <v>163</v>
      </c>
      <c r="E129" s="39"/>
      <c r="F129" s="226" t="s">
        <v>238</v>
      </c>
      <c r="G129" s="39"/>
      <c r="H129" s="39"/>
      <c r="I129" s="227"/>
      <c r="J129" s="39"/>
      <c r="K129" s="39"/>
      <c r="L129" s="43"/>
      <c r="M129" s="228"/>
      <c r="N129" s="229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163</v>
      </c>
      <c r="AU129" s="16" t="s">
        <v>80</v>
      </c>
    </row>
    <row r="130" s="2" customFormat="1" ht="21.75" customHeight="1">
      <c r="A130" s="37"/>
      <c r="B130" s="38"/>
      <c r="C130" s="199" t="s">
        <v>239</v>
      </c>
      <c r="D130" s="199" t="s">
        <v>114</v>
      </c>
      <c r="E130" s="200" t="s">
        <v>240</v>
      </c>
      <c r="F130" s="201" t="s">
        <v>241</v>
      </c>
      <c r="G130" s="202" t="s">
        <v>242</v>
      </c>
      <c r="H130" s="203">
        <v>40</v>
      </c>
      <c r="I130" s="204"/>
      <c r="J130" s="205">
        <f>ROUND(I130*H130,2)</f>
        <v>0</v>
      </c>
      <c r="K130" s="201" t="s">
        <v>226</v>
      </c>
      <c r="L130" s="43"/>
      <c r="M130" s="206" t="s">
        <v>19</v>
      </c>
      <c r="N130" s="207" t="s">
        <v>41</v>
      </c>
      <c r="O130" s="83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0" t="s">
        <v>243</v>
      </c>
      <c r="AT130" s="210" t="s">
        <v>114</v>
      </c>
      <c r="AU130" s="210" t="s">
        <v>80</v>
      </c>
      <c r="AY130" s="16" t="s">
        <v>111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16" t="s">
        <v>78</v>
      </c>
      <c r="BK130" s="211">
        <f>ROUND(I130*H130,2)</f>
        <v>0</v>
      </c>
      <c r="BL130" s="16" t="s">
        <v>243</v>
      </c>
      <c r="BM130" s="210" t="s">
        <v>244</v>
      </c>
    </row>
    <row r="131" s="2" customFormat="1">
      <c r="A131" s="37"/>
      <c r="B131" s="38"/>
      <c r="C131" s="39"/>
      <c r="D131" s="225" t="s">
        <v>163</v>
      </c>
      <c r="E131" s="39"/>
      <c r="F131" s="226" t="s">
        <v>245</v>
      </c>
      <c r="G131" s="39"/>
      <c r="H131" s="39"/>
      <c r="I131" s="227"/>
      <c r="J131" s="39"/>
      <c r="K131" s="39"/>
      <c r="L131" s="43"/>
      <c r="M131" s="228"/>
      <c r="N131" s="229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163</v>
      </c>
      <c r="AU131" s="16" t="s">
        <v>80</v>
      </c>
    </row>
    <row r="132" s="12" customFormat="1" ht="22.8" customHeight="1">
      <c r="A132" s="12"/>
      <c r="B132" s="183"/>
      <c r="C132" s="184"/>
      <c r="D132" s="185" t="s">
        <v>69</v>
      </c>
      <c r="E132" s="197" t="s">
        <v>246</v>
      </c>
      <c r="F132" s="197" t="s">
        <v>247</v>
      </c>
      <c r="G132" s="184"/>
      <c r="H132" s="184"/>
      <c r="I132" s="187"/>
      <c r="J132" s="198">
        <f>BK132</f>
        <v>0</v>
      </c>
      <c r="K132" s="184"/>
      <c r="L132" s="189"/>
      <c r="M132" s="190"/>
      <c r="N132" s="191"/>
      <c r="O132" s="191"/>
      <c r="P132" s="192">
        <f>SUM(P133:P180)</f>
        <v>0</v>
      </c>
      <c r="Q132" s="191"/>
      <c r="R132" s="192">
        <f>SUM(R133:R180)</f>
        <v>0.025940000000000001</v>
      </c>
      <c r="S132" s="191"/>
      <c r="T132" s="193">
        <f>SUM(T133:T180)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94" t="s">
        <v>80</v>
      </c>
      <c r="AT132" s="195" t="s">
        <v>69</v>
      </c>
      <c r="AU132" s="195" t="s">
        <v>78</v>
      </c>
      <c r="AY132" s="194" t="s">
        <v>111</v>
      </c>
      <c r="BK132" s="196">
        <f>SUM(BK133:BK180)</f>
        <v>0</v>
      </c>
    </row>
    <row r="133" s="2" customFormat="1" ht="16.5" customHeight="1">
      <c r="A133" s="37"/>
      <c r="B133" s="38"/>
      <c r="C133" s="199" t="s">
        <v>248</v>
      </c>
      <c r="D133" s="199" t="s">
        <v>114</v>
      </c>
      <c r="E133" s="200" t="s">
        <v>249</v>
      </c>
      <c r="F133" s="201" t="s">
        <v>250</v>
      </c>
      <c r="G133" s="202" t="s">
        <v>117</v>
      </c>
      <c r="H133" s="203">
        <v>6</v>
      </c>
      <c r="I133" s="204"/>
      <c r="J133" s="205">
        <f>ROUND(I133*H133,2)</f>
        <v>0</v>
      </c>
      <c r="K133" s="201" t="s">
        <v>226</v>
      </c>
      <c r="L133" s="43"/>
      <c r="M133" s="206" t="s">
        <v>19</v>
      </c>
      <c r="N133" s="207" t="s">
        <v>41</v>
      </c>
      <c r="O133" s="83"/>
      <c r="P133" s="208">
        <f>O133*H133</f>
        <v>0</v>
      </c>
      <c r="Q133" s="208">
        <v>3.0000000000000001E-05</v>
      </c>
      <c r="R133" s="208">
        <f>Q133*H133</f>
        <v>0.00018000000000000001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118</v>
      </c>
      <c r="AT133" s="210" t="s">
        <v>114</v>
      </c>
      <c r="AU133" s="210" t="s">
        <v>80</v>
      </c>
      <c r="AY133" s="16" t="s">
        <v>111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78</v>
      </c>
      <c r="BK133" s="211">
        <f>ROUND(I133*H133,2)</f>
        <v>0</v>
      </c>
      <c r="BL133" s="16" t="s">
        <v>118</v>
      </c>
      <c r="BM133" s="210" t="s">
        <v>251</v>
      </c>
    </row>
    <row r="134" s="2" customFormat="1">
      <c r="A134" s="37"/>
      <c r="B134" s="38"/>
      <c r="C134" s="39"/>
      <c r="D134" s="225" t="s">
        <v>163</v>
      </c>
      <c r="E134" s="39"/>
      <c r="F134" s="226" t="s">
        <v>252</v>
      </c>
      <c r="G134" s="39"/>
      <c r="H134" s="39"/>
      <c r="I134" s="227"/>
      <c r="J134" s="39"/>
      <c r="K134" s="39"/>
      <c r="L134" s="43"/>
      <c r="M134" s="228"/>
      <c r="N134" s="229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163</v>
      </c>
      <c r="AU134" s="16" t="s">
        <v>80</v>
      </c>
    </row>
    <row r="135" s="2" customFormat="1" ht="16.5" customHeight="1">
      <c r="A135" s="37"/>
      <c r="B135" s="38"/>
      <c r="C135" s="199" t="s">
        <v>253</v>
      </c>
      <c r="D135" s="199" t="s">
        <v>114</v>
      </c>
      <c r="E135" s="200" t="s">
        <v>254</v>
      </c>
      <c r="F135" s="201" t="s">
        <v>255</v>
      </c>
      <c r="G135" s="202" t="s">
        <v>117</v>
      </c>
      <c r="H135" s="203">
        <v>9</v>
      </c>
      <c r="I135" s="204"/>
      <c r="J135" s="205">
        <f>ROUND(I135*H135,2)</f>
        <v>0</v>
      </c>
      <c r="K135" s="201" t="s">
        <v>226</v>
      </c>
      <c r="L135" s="43"/>
      <c r="M135" s="206" t="s">
        <v>19</v>
      </c>
      <c r="N135" s="207" t="s">
        <v>41</v>
      </c>
      <c r="O135" s="83"/>
      <c r="P135" s="208">
        <f>O135*H135</f>
        <v>0</v>
      </c>
      <c r="Q135" s="208">
        <v>3.0000000000000001E-05</v>
      </c>
      <c r="R135" s="208">
        <f>Q135*H135</f>
        <v>0.00027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118</v>
      </c>
      <c r="AT135" s="210" t="s">
        <v>114</v>
      </c>
      <c r="AU135" s="210" t="s">
        <v>80</v>
      </c>
      <c r="AY135" s="16" t="s">
        <v>111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78</v>
      </c>
      <c r="BK135" s="211">
        <f>ROUND(I135*H135,2)</f>
        <v>0</v>
      </c>
      <c r="BL135" s="16" t="s">
        <v>118</v>
      </c>
      <c r="BM135" s="210" t="s">
        <v>256</v>
      </c>
    </row>
    <row r="136" s="2" customFormat="1">
      <c r="A136" s="37"/>
      <c r="B136" s="38"/>
      <c r="C136" s="39"/>
      <c r="D136" s="225" t="s">
        <v>163</v>
      </c>
      <c r="E136" s="39"/>
      <c r="F136" s="226" t="s">
        <v>257</v>
      </c>
      <c r="G136" s="39"/>
      <c r="H136" s="39"/>
      <c r="I136" s="227"/>
      <c r="J136" s="39"/>
      <c r="K136" s="39"/>
      <c r="L136" s="43"/>
      <c r="M136" s="228"/>
      <c r="N136" s="229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163</v>
      </c>
      <c r="AU136" s="16" t="s">
        <v>80</v>
      </c>
    </row>
    <row r="137" s="2" customFormat="1" ht="16.5" customHeight="1">
      <c r="A137" s="37"/>
      <c r="B137" s="38"/>
      <c r="C137" s="199" t="s">
        <v>258</v>
      </c>
      <c r="D137" s="199" t="s">
        <v>114</v>
      </c>
      <c r="E137" s="200" t="s">
        <v>259</v>
      </c>
      <c r="F137" s="201" t="s">
        <v>260</v>
      </c>
      <c r="G137" s="202" t="s">
        <v>117</v>
      </c>
      <c r="H137" s="203">
        <v>20</v>
      </c>
      <c r="I137" s="204"/>
      <c r="J137" s="205">
        <f>ROUND(I137*H137,2)</f>
        <v>0</v>
      </c>
      <c r="K137" s="201" t="s">
        <v>226</v>
      </c>
      <c r="L137" s="43"/>
      <c r="M137" s="206" t="s">
        <v>19</v>
      </c>
      <c r="N137" s="207" t="s">
        <v>41</v>
      </c>
      <c r="O137" s="83"/>
      <c r="P137" s="208">
        <f>O137*H137</f>
        <v>0</v>
      </c>
      <c r="Q137" s="208">
        <v>8.0000000000000007E-05</v>
      </c>
      <c r="R137" s="208">
        <f>Q137*H137</f>
        <v>0.0016000000000000001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118</v>
      </c>
      <c r="AT137" s="210" t="s">
        <v>114</v>
      </c>
      <c r="AU137" s="210" t="s">
        <v>80</v>
      </c>
      <c r="AY137" s="16" t="s">
        <v>111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78</v>
      </c>
      <c r="BK137" s="211">
        <f>ROUND(I137*H137,2)</f>
        <v>0</v>
      </c>
      <c r="BL137" s="16" t="s">
        <v>118</v>
      </c>
      <c r="BM137" s="210" t="s">
        <v>261</v>
      </c>
    </row>
    <row r="138" s="2" customFormat="1">
      <c r="A138" s="37"/>
      <c r="B138" s="38"/>
      <c r="C138" s="39"/>
      <c r="D138" s="225" t="s">
        <v>163</v>
      </c>
      <c r="E138" s="39"/>
      <c r="F138" s="226" t="s">
        <v>262</v>
      </c>
      <c r="G138" s="39"/>
      <c r="H138" s="39"/>
      <c r="I138" s="227"/>
      <c r="J138" s="39"/>
      <c r="K138" s="39"/>
      <c r="L138" s="43"/>
      <c r="M138" s="228"/>
      <c r="N138" s="229"/>
      <c r="O138" s="83"/>
      <c r="P138" s="83"/>
      <c r="Q138" s="83"/>
      <c r="R138" s="83"/>
      <c r="S138" s="83"/>
      <c r="T138" s="84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163</v>
      </c>
      <c r="AU138" s="16" t="s">
        <v>80</v>
      </c>
    </row>
    <row r="139" s="2" customFormat="1" ht="16.5" customHeight="1">
      <c r="A139" s="37"/>
      <c r="B139" s="38"/>
      <c r="C139" s="199" t="s">
        <v>263</v>
      </c>
      <c r="D139" s="199" t="s">
        <v>114</v>
      </c>
      <c r="E139" s="200" t="s">
        <v>264</v>
      </c>
      <c r="F139" s="201" t="s">
        <v>265</v>
      </c>
      <c r="G139" s="202" t="s">
        <v>117</v>
      </c>
      <c r="H139" s="203">
        <v>3</v>
      </c>
      <c r="I139" s="204"/>
      <c r="J139" s="205">
        <f>ROUND(I139*H139,2)</f>
        <v>0</v>
      </c>
      <c r="K139" s="201" t="s">
        <v>226</v>
      </c>
      <c r="L139" s="43"/>
      <c r="M139" s="206" t="s">
        <v>19</v>
      </c>
      <c r="N139" s="207" t="s">
        <v>41</v>
      </c>
      <c r="O139" s="83"/>
      <c r="P139" s="208">
        <f>O139*H139</f>
        <v>0</v>
      </c>
      <c r="Q139" s="208">
        <v>0.00010000000000000001</v>
      </c>
      <c r="R139" s="208">
        <f>Q139*H139</f>
        <v>0.00030000000000000003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118</v>
      </c>
      <c r="AT139" s="210" t="s">
        <v>114</v>
      </c>
      <c r="AU139" s="210" t="s">
        <v>80</v>
      </c>
      <c r="AY139" s="16" t="s">
        <v>111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78</v>
      </c>
      <c r="BK139" s="211">
        <f>ROUND(I139*H139,2)</f>
        <v>0</v>
      </c>
      <c r="BL139" s="16" t="s">
        <v>118</v>
      </c>
      <c r="BM139" s="210" t="s">
        <v>266</v>
      </c>
    </row>
    <row r="140" s="2" customFormat="1">
      <c r="A140" s="37"/>
      <c r="B140" s="38"/>
      <c r="C140" s="39"/>
      <c r="D140" s="225" t="s">
        <v>163</v>
      </c>
      <c r="E140" s="39"/>
      <c r="F140" s="226" t="s">
        <v>267</v>
      </c>
      <c r="G140" s="39"/>
      <c r="H140" s="39"/>
      <c r="I140" s="227"/>
      <c r="J140" s="39"/>
      <c r="K140" s="39"/>
      <c r="L140" s="43"/>
      <c r="M140" s="228"/>
      <c r="N140" s="229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163</v>
      </c>
      <c r="AU140" s="16" t="s">
        <v>80</v>
      </c>
    </row>
    <row r="141" s="2" customFormat="1" ht="16.5" customHeight="1">
      <c r="A141" s="37"/>
      <c r="B141" s="38"/>
      <c r="C141" s="199" t="s">
        <v>268</v>
      </c>
      <c r="D141" s="199" t="s">
        <v>114</v>
      </c>
      <c r="E141" s="200" t="s">
        <v>269</v>
      </c>
      <c r="F141" s="201" t="s">
        <v>270</v>
      </c>
      <c r="G141" s="202" t="s">
        <v>117</v>
      </c>
      <c r="H141" s="203">
        <v>9</v>
      </c>
      <c r="I141" s="204"/>
      <c r="J141" s="205">
        <f>ROUND(I141*H141,2)</f>
        <v>0</v>
      </c>
      <c r="K141" s="201" t="s">
        <v>226</v>
      </c>
      <c r="L141" s="43"/>
      <c r="M141" s="206" t="s">
        <v>19</v>
      </c>
      <c r="N141" s="207" t="s">
        <v>41</v>
      </c>
      <c r="O141" s="83"/>
      <c r="P141" s="208">
        <f>O141*H141</f>
        <v>0</v>
      </c>
      <c r="Q141" s="208">
        <v>0.00013999999999999999</v>
      </c>
      <c r="R141" s="208">
        <f>Q141*H141</f>
        <v>0.0012599999999999998</v>
      </c>
      <c r="S141" s="208">
        <v>0</v>
      </c>
      <c r="T141" s="209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0" t="s">
        <v>118</v>
      </c>
      <c r="AT141" s="210" t="s">
        <v>114</v>
      </c>
      <c r="AU141" s="210" t="s">
        <v>80</v>
      </c>
      <c r="AY141" s="16" t="s">
        <v>111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6" t="s">
        <v>78</v>
      </c>
      <c r="BK141" s="211">
        <f>ROUND(I141*H141,2)</f>
        <v>0</v>
      </c>
      <c r="BL141" s="16" t="s">
        <v>118</v>
      </c>
      <c r="BM141" s="210" t="s">
        <v>271</v>
      </c>
    </row>
    <row r="142" s="2" customFormat="1">
      <c r="A142" s="37"/>
      <c r="B142" s="38"/>
      <c r="C142" s="39"/>
      <c r="D142" s="225" t="s">
        <v>163</v>
      </c>
      <c r="E142" s="39"/>
      <c r="F142" s="226" t="s">
        <v>272</v>
      </c>
      <c r="G142" s="39"/>
      <c r="H142" s="39"/>
      <c r="I142" s="227"/>
      <c r="J142" s="39"/>
      <c r="K142" s="39"/>
      <c r="L142" s="43"/>
      <c r="M142" s="228"/>
      <c r="N142" s="229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163</v>
      </c>
      <c r="AU142" s="16" t="s">
        <v>80</v>
      </c>
    </row>
    <row r="143" s="2" customFormat="1" ht="16.5" customHeight="1">
      <c r="A143" s="37"/>
      <c r="B143" s="38"/>
      <c r="C143" s="199" t="s">
        <v>171</v>
      </c>
      <c r="D143" s="199" t="s">
        <v>114</v>
      </c>
      <c r="E143" s="200" t="s">
        <v>273</v>
      </c>
      <c r="F143" s="201" t="s">
        <v>274</v>
      </c>
      <c r="G143" s="202" t="s">
        <v>117</v>
      </c>
      <c r="H143" s="203">
        <v>5</v>
      </c>
      <c r="I143" s="204"/>
      <c r="J143" s="205">
        <f>ROUND(I143*H143,2)</f>
        <v>0</v>
      </c>
      <c r="K143" s="201" t="s">
        <v>226</v>
      </c>
      <c r="L143" s="43"/>
      <c r="M143" s="206" t="s">
        <v>19</v>
      </c>
      <c r="N143" s="207" t="s">
        <v>41</v>
      </c>
      <c r="O143" s="83"/>
      <c r="P143" s="208">
        <f>O143*H143</f>
        <v>0</v>
      </c>
      <c r="Q143" s="208">
        <v>0.00021000000000000001</v>
      </c>
      <c r="R143" s="208">
        <f>Q143*H143</f>
        <v>0.0010500000000000002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118</v>
      </c>
      <c r="AT143" s="210" t="s">
        <v>114</v>
      </c>
      <c r="AU143" s="210" t="s">
        <v>80</v>
      </c>
      <c r="AY143" s="16" t="s">
        <v>111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78</v>
      </c>
      <c r="BK143" s="211">
        <f>ROUND(I143*H143,2)</f>
        <v>0</v>
      </c>
      <c r="BL143" s="16" t="s">
        <v>118</v>
      </c>
      <c r="BM143" s="210" t="s">
        <v>275</v>
      </c>
    </row>
    <row r="144" s="2" customFormat="1">
      <c r="A144" s="37"/>
      <c r="B144" s="38"/>
      <c r="C144" s="39"/>
      <c r="D144" s="225" t="s">
        <v>163</v>
      </c>
      <c r="E144" s="39"/>
      <c r="F144" s="226" t="s">
        <v>276</v>
      </c>
      <c r="G144" s="39"/>
      <c r="H144" s="39"/>
      <c r="I144" s="227"/>
      <c r="J144" s="39"/>
      <c r="K144" s="39"/>
      <c r="L144" s="43"/>
      <c r="M144" s="228"/>
      <c r="N144" s="229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163</v>
      </c>
      <c r="AU144" s="16" t="s">
        <v>80</v>
      </c>
    </row>
    <row r="145" s="2" customFormat="1" ht="16.5" customHeight="1">
      <c r="A145" s="37"/>
      <c r="B145" s="38"/>
      <c r="C145" s="199" t="s">
        <v>277</v>
      </c>
      <c r="D145" s="199" t="s">
        <v>114</v>
      </c>
      <c r="E145" s="200" t="s">
        <v>278</v>
      </c>
      <c r="F145" s="201" t="s">
        <v>279</v>
      </c>
      <c r="G145" s="202" t="s">
        <v>117</v>
      </c>
      <c r="H145" s="203">
        <v>1</v>
      </c>
      <c r="I145" s="204"/>
      <c r="J145" s="205">
        <f>ROUND(I145*H145,2)</f>
        <v>0</v>
      </c>
      <c r="K145" s="201" t="s">
        <v>226</v>
      </c>
      <c r="L145" s="43"/>
      <c r="M145" s="206" t="s">
        <v>19</v>
      </c>
      <c r="N145" s="207" t="s">
        <v>41</v>
      </c>
      <c r="O145" s="83"/>
      <c r="P145" s="208">
        <f>O145*H145</f>
        <v>0</v>
      </c>
      <c r="Q145" s="208">
        <v>0.00014999999999999999</v>
      </c>
      <c r="R145" s="208">
        <f>Q145*H145</f>
        <v>0.00014999999999999999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118</v>
      </c>
      <c r="AT145" s="210" t="s">
        <v>114</v>
      </c>
      <c r="AU145" s="210" t="s">
        <v>80</v>
      </c>
      <c r="AY145" s="16" t="s">
        <v>111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78</v>
      </c>
      <c r="BK145" s="211">
        <f>ROUND(I145*H145,2)</f>
        <v>0</v>
      </c>
      <c r="BL145" s="16" t="s">
        <v>118</v>
      </c>
      <c r="BM145" s="210" t="s">
        <v>280</v>
      </c>
    </row>
    <row r="146" s="2" customFormat="1">
      <c r="A146" s="37"/>
      <c r="B146" s="38"/>
      <c r="C146" s="39"/>
      <c r="D146" s="225" t="s">
        <v>163</v>
      </c>
      <c r="E146" s="39"/>
      <c r="F146" s="226" t="s">
        <v>281</v>
      </c>
      <c r="G146" s="39"/>
      <c r="H146" s="39"/>
      <c r="I146" s="227"/>
      <c r="J146" s="39"/>
      <c r="K146" s="39"/>
      <c r="L146" s="43"/>
      <c r="M146" s="228"/>
      <c r="N146" s="229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163</v>
      </c>
      <c r="AU146" s="16" t="s">
        <v>80</v>
      </c>
    </row>
    <row r="147" s="2" customFormat="1" ht="16.5" customHeight="1">
      <c r="A147" s="37"/>
      <c r="B147" s="38"/>
      <c r="C147" s="199" t="s">
        <v>282</v>
      </c>
      <c r="D147" s="199" t="s">
        <v>114</v>
      </c>
      <c r="E147" s="200" t="s">
        <v>283</v>
      </c>
      <c r="F147" s="201" t="s">
        <v>284</v>
      </c>
      <c r="G147" s="202" t="s">
        <v>117</v>
      </c>
      <c r="H147" s="203">
        <v>1</v>
      </c>
      <c r="I147" s="204"/>
      <c r="J147" s="205">
        <f>ROUND(I147*H147,2)</f>
        <v>0</v>
      </c>
      <c r="K147" s="201" t="s">
        <v>226</v>
      </c>
      <c r="L147" s="43"/>
      <c r="M147" s="206" t="s">
        <v>19</v>
      </c>
      <c r="N147" s="207" t="s">
        <v>41</v>
      </c>
      <c r="O147" s="83"/>
      <c r="P147" s="208">
        <f>O147*H147</f>
        <v>0</v>
      </c>
      <c r="Q147" s="208">
        <v>0.00022000000000000001</v>
      </c>
      <c r="R147" s="208">
        <f>Q147*H147</f>
        <v>0.00022000000000000001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118</v>
      </c>
      <c r="AT147" s="210" t="s">
        <v>114</v>
      </c>
      <c r="AU147" s="210" t="s">
        <v>80</v>
      </c>
      <c r="AY147" s="16" t="s">
        <v>111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78</v>
      </c>
      <c r="BK147" s="211">
        <f>ROUND(I147*H147,2)</f>
        <v>0</v>
      </c>
      <c r="BL147" s="16" t="s">
        <v>118</v>
      </c>
      <c r="BM147" s="210" t="s">
        <v>285</v>
      </c>
    </row>
    <row r="148" s="2" customFormat="1">
      <c r="A148" s="37"/>
      <c r="B148" s="38"/>
      <c r="C148" s="39"/>
      <c r="D148" s="225" t="s">
        <v>163</v>
      </c>
      <c r="E148" s="39"/>
      <c r="F148" s="226" t="s">
        <v>286</v>
      </c>
      <c r="G148" s="39"/>
      <c r="H148" s="39"/>
      <c r="I148" s="227"/>
      <c r="J148" s="39"/>
      <c r="K148" s="39"/>
      <c r="L148" s="43"/>
      <c r="M148" s="228"/>
      <c r="N148" s="229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163</v>
      </c>
      <c r="AU148" s="16" t="s">
        <v>80</v>
      </c>
    </row>
    <row r="149" s="2" customFormat="1" ht="16.5" customHeight="1">
      <c r="A149" s="37"/>
      <c r="B149" s="38"/>
      <c r="C149" s="230" t="s">
        <v>287</v>
      </c>
      <c r="D149" s="230" t="s">
        <v>168</v>
      </c>
      <c r="E149" s="231" t="s">
        <v>288</v>
      </c>
      <c r="F149" s="232" t="s">
        <v>289</v>
      </c>
      <c r="G149" s="233" t="s">
        <v>117</v>
      </c>
      <c r="H149" s="234">
        <v>1</v>
      </c>
      <c r="I149" s="235"/>
      <c r="J149" s="236">
        <f>ROUND(I149*H149,2)</f>
        <v>0</v>
      </c>
      <c r="K149" s="232" t="s">
        <v>19</v>
      </c>
      <c r="L149" s="237"/>
      <c r="M149" s="238" t="s">
        <v>19</v>
      </c>
      <c r="N149" s="239" t="s">
        <v>41</v>
      </c>
      <c r="O149" s="83"/>
      <c r="P149" s="208">
        <f>O149*H149</f>
        <v>0</v>
      </c>
      <c r="Q149" s="208">
        <v>0.00068000000000000005</v>
      </c>
      <c r="R149" s="208">
        <f>Q149*H149</f>
        <v>0.00068000000000000005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171</v>
      </c>
      <c r="AT149" s="210" t="s">
        <v>168</v>
      </c>
      <c r="AU149" s="210" t="s">
        <v>80</v>
      </c>
      <c r="AY149" s="16" t="s">
        <v>111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78</v>
      </c>
      <c r="BK149" s="211">
        <f>ROUND(I149*H149,2)</f>
        <v>0</v>
      </c>
      <c r="BL149" s="16" t="s">
        <v>118</v>
      </c>
      <c r="BM149" s="210" t="s">
        <v>290</v>
      </c>
    </row>
    <row r="150" s="2" customFormat="1" ht="16.5" customHeight="1">
      <c r="A150" s="37"/>
      <c r="B150" s="38"/>
      <c r="C150" s="199" t="s">
        <v>291</v>
      </c>
      <c r="D150" s="199" t="s">
        <v>114</v>
      </c>
      <c r="E150" s="200" t="s">
        <v>292</v>
      </c>
      <c r="F150" s="201" t="s">
        <v>293</v>
      </c>
      <c r="G150" s="202" t="s">
        <v>117</v>
      </c>
      <c r="H150" s="203">
        <v>6</v>
      </c>
      <c r="I150" s="204"/>
      <c r="J150" s="205">
        <f>ROUND(I150*H150,2)</f>
        <v>0</v>
      </c>
      <c r="K150" s="201" t="s">
        <v>226</v>
      </c>
      <c r="L150" s="43"/>
      <c r="M150" s="206" t="s">
        <v>19</v>
      </c>
      <c r="N150" s="207" t="s">
        <v>41</v>
      </c>
      <c r="O150" s="83"/>
      <c r="P150" s="208">
        <f>O150*H150</f>
        <v>0</v>
      </c>
      <c r="Q150" s="208">
        <v>0.00023000000000000001</v>
      </c>
      <c r="R150" s="208">
        <f>Q150*H150</f>
        <v>0.0013800000000000002</v>
      </c>
      <c r="S150" s="208">
        <v>0</v>
      </c>
      <c r="T150" s="209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0" t="s">
        <v>118</v>
      </c>
      <c r="AT150" s="210" t="s">
        <v>114</v>
      </c>
      <c r="AU150" s="210" t="s">
        <v>80</v>
      </c>
      <c r="AY150" s="16" t="s">
        <v>111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6" t="s">
        <v>78</v>
      </c>
      <c r="BK150" s="211">
        <f>ROUND(I150*H150,2)</f>
        <v>0</v>
      </c>
      <c r="BL150" s="16" t="s">
        <v>118</v>
      </c>
      <c r="BM150" s="210" t="s">
        <v>294</v>
      </c>
    </row>
    <row r="151" s="2" customFormat="1">
      <c r="A151" s="37"/>
      <c r="B151" s="38"/>
      <c r="C151" s="39"/>
      <c r="D151" s="225" t="s">
        <v>163</v>
      </c>
      <c r="E151" s="39"/>
      <c r="F151" s="226" t="s">
        <v>295</v>
      </c>
      <c r="G151" s="39"/>
      <c r="H151" s="39"/>
      <c r="I151" s="227"/>
      <c r="J151" s="39"/>
      <c r="K151" s="39"/>
      <c r="L151" s="43"/>
      <c r="M151" s="228"/>
      <c r="N151" s="229"/>
      <c r="O151" s="83"/>
      <c r="P151" s="83"/>
      <c r="Q151" s="83"/>
      <c r="R151" s="83"/>
      <c r="S151" s="83"/>
      <c r="T151" s="84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163</v>
      </c>
      <c r="AU151" s="16" t="s">
        <v>80</v>
      </c>
    </row>
    <row r="152" s="2" customFormat="1" ht="16.5" customHeight="1">
      <c r="A152" s="37"/>
      <c r="B152" s="38"/>
      <c r="C152" s="199" t="s">
        <v>296</v>
      </c>
      <c r="D152" s="199" t="s">
        <v>114</v>
      </c>
      <c r="E152" s="200" t="s">
        <v>297</v>
      </c>
      <c r="F152" s="201" t="s">
        <v>298</v>
      </c>
      <c r="G152" s="202" t="s">
        <v>117</v>
      </c>
      <c r="H152" s="203">
        <v>9</v>
      </c>
      <c r="I152" s="204"/>
      <c r="J152" s="205">
        <f>ROUND(I152*H152,2)</f>
        <v>0</v>
      </c>
      <c r="K152" s="201" t="s">
        <v>226</v>
      </c>
      <c r="L152" s="43"/>
      <c r="M152" s="206" t="s">
        <v>19</v>
      </c>
      <c r="N152" s="207" t="s">
        <v>41</v>
      </c>
      <c r="O152" s="83"/>
      <c r="P152" s="208">
        <f>O152*H152</f>
        <v>0</v>
      </c>
      <c r="Q152" s="208">
        <v>0.00022000000000000001</v>
      </c>
      <c r="R152" s="208">
        <f>Q152*H152</f>
        <v>0.00198</v>
      </c>
      <c r="S152" s="208">
        <v>0</v>
      </c>
      <c r="T152" s="209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0" t="s">
        <v>118</v>
      </c>
      <c r="AT152" s="210" t="s">
        <v>114</v>
      </c>
      <c r="AU152" s="210" t="s">
        <v>80</v>
      </c>
      <c r="AY152" s="16" t="s">
        <v>111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6" t="s">
        <v>78</v>
      </c>
      <c r="BK152" s="211">
        <f>ROUND(I152*H152,2)</f>
        <v>0</v>
      </c>
      <c r="BL152" s="16" t="s">
        <v>118</v>
      </c>
      <c r="BM152" s="210" t="s">
        <v>299</v>
      </c>
    </row>
    <row r="153" s="2" customFormat="1">
      <c r="A153" s="37"/>
      <c r="B153" s="38"/>
      <c r="C153" s="39"/>
      <c r="D153" s="225" t="s">
        <v>163</v>
      </c>
      <c r="E153" s="39"/>
      <c r="F153" s="226" t="s">
        <v>300</v>
      </c>
      <c r="G153" s="39"/>
      <c r="H153" s="39"/>
      <c r="I153" s="227"/>
      <c r="J153" s="39"/>
      <c r="K153" s="39"/>
      <c r="L153" s="43"/>
      <c r="M153" s="228"/>
      <c r="N153" s="229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163</v>
      </c>
      <c r="AU153" s="16" t="s">
        <v>80</v>
      </c>
    </row>
    <row r="154" s="2" customFormat="1" ht="16.5" customHeight="1">
      <c r="A154" s="37"/>
      <c r="B154" s="38"/>
      <c r="C154" s="199" t="s">
        <v>301</v>
      </c>
      <c r="D154" s="199" t="s">
        <v>114</v>
      </c>
      <c r="E154" s="200" t="s">
        <v>302</v>
      </c>
      <c r="F154" s="201" t="s">
        <v>303</v>
      </c>
      <c r="G154" s="202" t="s">
        <v>117</v>
      </c>
      <c r="H154" s="203">
        <v>4</v>
      </c>
      <c r="I154" s="204"/>
      <c r="J154" s="205">
        <f>ROUND(I154*H154,2)</f>
        <v>0</v>
      </c>
      <c r="K154" s="201" t="s">
        <v>226</v>
      </c>
      <c r="L154" s="43"/>
      <c r="M154" s="206" t="s">
        <v>19</v>
      </c>
      <c r="N154" s="207" t="s">
        <v>41</v>
      </c>
      <c r="O154" s="83"/>
      <c r="P154" s="208">
        <f>O154*H154</f>
        <v>0</v>
      </c>
      <c r="Q154" s="208">
        <v>0.00050000000000000001</v>
      </c>
      <c r="R154" s="208">
        <f>Q154*H154</f>
        <v>0.002</v>
      </c>
      <c r="S154" s="208">
        <v>0</v>
      </c>
      <c r="T154" s="20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0" t="s">
        <v>118</v>
      </c>
      <c r="AT154" s="210" t="s">
        <v>114</v>
      </c>
      <c r="AU154" s="210" t="s">
        <v>80</v>
      </c>
      <c r="AY154" s="16" t="s">
        <v>111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6" t="s">
        <v>78</v>
      </c>
      <c r="BK154" s="211">
        <f>ROUND(I154*H154,2)</f>
        <v>0</v>
      </c>
      <c r="BL154" s="16" t="s">
        <v>118</v>
      </c>
      <c r="BM154" s="210" t="s">
        <v>304</v>
      </c>
    </row>
    <row r="155" s="2" customFormat="1">
      <c r="A155" s="37"/>
      <c r="B155" s="38"/>
      <c r="C155" s="39"/>
      <c r="D155" s="225" t="s">
        <v>163</v>
      </c>
      <c r="E155" s="39"/>
      <c r="F155" s="226" t="s">
        <v>305</v>
      </c>
      <c r="G155" s="39"/>
      <c r="H155" s="39"/>
      <c r="I155" s="227"/>
      <c r="J155" s="39"/>
      <c r="K155" s="39"/>
      <c r="L155" s="43"/>
      <c r="M155" s="228"/>
      <c r="N155" s="229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163</v>
      </c>
      <c r="AU155" s="16" t="s">
        <v>80</v>
      </c>
    </row>
    <row r="156" s="2" customFormat="1" ht="16.5" customHeight="1">
      <c r="A156" s="37"/>
      <c r="B156" s="38"/>
      <c r="C156" s="230" t="s">
        <v>306</v>
      </c>
      <c r="D156" s="230" t="s">
        <v>168</v>
      </c>
      <c r="E156" s="231" t="s">
        <v>307</v>
      </c>
      <c r="F156" s="232" t="s">
        <v>308</v>
      </c>
      <c r="G156" s="233" t="s">
        <v>117</v>
      </c>
      <c r="H156" s="234">
        <v>2</v>
      </c>
      <c r="I156" s="235"/>
      <c r="J156" s="236">
        <f>ROUND(I156*H156,2)</f>
        <v>0</v>
      </c>
      <c r="K156" s="232" t="s">
        <v>19</v>
      </c>
      <c r="L156" s="237"/>
      <c r="M156" s="238" t="s">
        <v>19</v>
      </c>
      <c r="N156" s="239" t="s">
        <v>41</v>
      </c>
      <c r="O156" s="83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10" t="s">
        <v>171</v>
      </c>
      <c r="AT156" s="210" t="s">
        <v>168</v>
      </c>
      <c r="AU156" s="210" t="s">
        <v>80</v>
      </c>
      <c r="AY156" s="16" t="s">
        <v>111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6" t="s">
        <v>78</v>
      </c>
      <c r="BK156" s="211">
        <f>ROUND(I156*H156,2)</f>
        <v>0</v>
      </c>
      <c r="BL156" s="16" t="s">
        <v>118</v>
      </c>
      <c r="BM156" s="210" t="s">
        <v>309</v>
      </c>
    </row>
    <row r="157" s="2" customFormat="1" ht="16.5" customHeight="1">
      <c r="A157" s="37"/>
      <c r="B157" s="38"/>
      <c r="C157" s="230" t="s">
        <v>310</v>
      </c>
      <c r="D157" s="230" t="s">
        <v>168</v>
      </c>
      <c r="E157" s="231" t="s">
        <v>311</v>
      </c>
      <c r="F157" s="232" t="s">
        <v>312</v>
      </c>
      <c r="G157" s="233" t="s">
        <v>117</v>
      </c>
      <c r="H157" s="234">
        <v>1</v>
      </c>
      <c r="I157" s="235"/>
      <c r="J157" s="236">
        <f>ROUND(I157*H157,2)</f>
        <v>0</v>
      </c>
      <c r="K157" s="232" t="s">
        <v>19</v>
      </c>
      <c r="L157" s="237"/>
      <c r="M157" s="238" t="s">
        <v>19</v>
      </c>
      <c r="N157" s="239" t="s">
        <v>41</v>
      </c>
      <c r="O157" s="83"/>
      <c r="P157" s="208">
        <f>O157*H157</f>
        <v>0</v>
      </c>
      <c r="Q157" s="208">
        <v>0</v>
      </c>
      <c r="R157" s="208">
        <f>Q157*H157</f>
        <v>0</v>
      </c>
      <c r="S157" s="208">
        <v>0</v>
      </c>
      <c r="T157" s="209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0" t="s">
        <v>171</v>
      </c>
      <c r="AT157" s="210" t="s">
        <v>168</v>
      </c>
      <c r="AU157" s="210" t="s">
        <v>80</v>
      </c>
      <c r="AY157" s="16" t="s">
        <v>111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6" t="s">
        <v>78</v>
      </c>
      <c r="BK157" s="211">
        <f>ROUND(I157*H157,2)</f>
        <v>0</v>
      </c>
      <c r="BL157" s="16" t="s">
        <v>118</v>
      </c>
      <c r="BM157" s="210" t="s">
        <v>313</v>
      </c>
    </row>
    <row r="158" s="2" customFormat="1" ht="16.5" customHeight="1">
      <c r="A158" s="37"/>
      <c r="B158" s="38"/>
      <c r="C158" s="230" t="s">
        <v>314</v>
      </c>
      <c r="D158" s="230" t="s">
        <v>168</v>
      </c>
      <c r="E158" s="231" t="s">
        <v>315</v>
      </c>
      <c r="F158" s="232" t="s">
        <v>316</v>
      </c>
      <c r="G158" s="233" t="s">
        <v>117</v>
      </c>
      <c r="H158" s="234">
        <v>10</v>
      </c>
      <c r="I158" s="235"/>
      <c r="J158" s="236">
        <f>ROUND(I158*H158,2)</f>
        <v>0</v>
      </c>
      <c r="K158" s="232" t="s">
        <v>19</v>
      </c>
      <c r="L158" s="237"/>
      <c r="M158" s="238" t="s">
        <v>19</v>
      </c>
      <c r="N158" s="239" t="s">
        <v>41</v>
      </c>
      <c r="O158" s="83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10" t="s">
        <v>171</v>
      </c>
      <c r="AT158" s="210" t="s">
        <v>168</v>
      </c>
      <c r="AU158" s="210" t="s">
        <v>80</v>
      </c>
      <c r="AY158" s="16" t="s">
        <v>111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16" t="s">
        <v>78</v>
      </c>
      <c r="BK158" s="211">
        <f>ROUND(I158*H158,2)</f>
        <v>0</v>
      </c>
      <c r="BL158" s="16" t="s">
        <v>118</v>
      </c>
      <c r="BM158" s="210" t="s">
        <v>317</v>
      </c>
    </row>
    <row r="159" s="2" customFormat="1" ht="16.5" customHeight="1">
      <c r="A159" s="37"/>
      <c r="B159" s="38"/>
      <c r="C159" s="230" t="s">
        <v>318</v>
      </c>
      <c r="D159" s="230" t="s">
        <v>168</v>
      </c>
      <c r="E159" s="231" t="s">
        <v>319</v>
      </c>
      <c r="F159" s="232" t="s">
        <v>320</v>
      </c>
      <c r="G159" s="233" t="s">
        <v>117</v>
      </c>
      <c r="H159" s="234">
        <v>10</v>
      </c>
      <c r="I159" s="235"/>
      <c r="J159" s="236">
        <f>ROUND(I159*H159,2)</f>
        <v>0</v>
      </c>
      <c r="K159" s="232" t="s">
        <v>19</v>
      </c>
      <c r="L159" s="237"/>
      <c r="M159" s="238" t="s">
        <v>19</v>
      </c>
      <c r="N159" s="239" t="s">
        <v>41</v>
      </c>
      <c r="O159" s="83"/>
      <c r="P159" s="208">
        <f>O159*H159</f>
        <v>0</v>
      </c>
      <c r="Q159" s="208">
        <v>0</v>
      </c>
      <c r="R159" s="208">
        <f>Q159*H159</f>
        <v>0</v>
      </c>
      <c r="S159" s="208">
        <v>0</v>
      </c>
      <c r="T159" s="209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0" t="s">
        <v>171</v>
      </c>
      <c r="AT159" s="210" t="s">
        <v>168</v>
      </c>
      <c r="AU159" s="210" t="s">
        <v>80</v>
      </c>
      <c r="AY159" s="16" t="s">
        <v>111</v>
      </c>
      <c r="BE159" s="211">
        <f>IF(N159="základní",J159,0)</f>
        <v>0</v>
      </c>
      <c r="BF159" s="211">
        <f>IF(N159="snížená",J159,0)</f>
        <v>0</v>
      </c>
      <c r="BG159" s="211">
        <f>IF(N159="zákl. přenesená",J159,0)</f>
        <v>0</v>
      </c>
      <c r="BH159" s="211">
        <f>IF(N159="sníž. přenesená",J159,0)</f>
        <v>0</v>
      </c>
      <c r="BI159" s="211">
        <f>IF(N159="nulová",J159,0)</f>
        <v>0</v>
      </c>
      <c r="BJ159" s="16" t="s">
        <v>78</v>
      </c>
      <c r="BK159" s="211">
        <f>ROUND(I159*H159,2)</f>
        <v>0</v>
      </c>
      <c r="BL159" s="16" t="s">
        <v>118</v>
      </c>
      <c r="BM159" s="210" t="s">
        <v>321</v>
      </c>
    </row>
    <row r="160" s="2" customFormat="1" ht="16.5" customHeight="1">
      <c r="A160" s="37"/>
      <c r="B160" s="38"/>
      <c r="C160" s="230" t="s">
        <v>322</v>
      </c>
      <c r="D160" s="230" t="s">
        <v>168</v>
      </c>
      <c r="E160" s="231" t="s">
        <v>323</v>
      </c>
      <c r="F160" s="232" t="s">
        <v>324</v>
      </c>
      <c r="G160" s="233" t="s">
        <v>117</v>
      </c>
      <c r="H160" s="234">
        <v>3</v>
      </c>
      <c r="I160" s="235"/>
      <c r="J160" s="236">
        <f>ROUND(I160*H160,2)</f>
        <v>0</v>
      </c>
      <c r="K160" s="232" t="s">
        <v>19</v>
      </c>
      <c r="L160" s="237"/>
      <c r="M160" s="238" t="s">
        <v>19</v>
      </c>
      <c r="N160" s="239" t="s">
        <v>41</v>
      </c>
      <c r="O160" s="83"/>
      <c r="P160" s="208">
        <f>O160*H160</f>
        <v>0</v>
      </c>
      <c r="Q160" s="208">
        <v>0</v>
      </c>
      <c r="R160" s="208">
        <f>Q160*H160</f>
        <v>0</v>
      </c>
      <c r="S160" s="208">
        <v>0</v>
      </c>
      <c r="T160" s="20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10" t="s">
        <v>171</v>
      </c>
      <c r="AT160" s="210" t="s">
        <v>168</v>
      </c>
      <c r="AU160" s="210" t="s">
        <v>80</v>
      </c>
      <c r="AY160" s="16" t="s">
        <v>111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6" t="s">
        <v>78</v>
      </c>
      <c r="BK160" s="211">
        <f>ROUND(I160*H160,2)</f>
        <v>0</v>
      </c>
      <c r="BL160" s="16" t="s">
        <v>118</v>
      </c>
      <c r="BM160" s="210" t="s">
        <v>325</v>
      </c>
    </row>
    <row r="161" s="2" customFormat="1" ht="16.5" customHeight="1">
      <c r="A161" s="37"/>
      <c r="B161" s="38"/>
      <c r="C161" s="230" t="s">
        <v>326</v>
      </c>
      <c r="D161" s="230" t="s">
        <v>168</v>
      </c>
      <c r="E161" s="231" t="s">
        <v>327</v>
      </c>
      <c r="F161" s="232" t="s">
        <v>328</v>
      </c>
      <c r="G161" s="233" t="s">
        <v>117</v>
      </c>
      <c r="H161" s="234">
        <v>7</v>
      </c>
      <c r="I161" s="235"/>
      <c r="J161" s="236">
        <f>ROUND(I161*H161,2)</f>
        <v>0</v>
      </c>
      <c r="K161" s="232" t="s">
        <v>19</v>
      </c>
      <c r="L161" s="237"/>
      <c r="M161" s="238" t="s">
        <v>19</v>
      </c>
      <c r="N161" s="239" t="s">
        <v>41</v>
      </c>
      <c r="O161" s="83"/>
      <c r="P161" s="208">
        <f>O161*H161</f>
        <v>0</v>
      </c>
      <c r="Q161" s="208">
        <v>0</v>
      </c>
      <c r="R161" s="208">
        <f>Q161*H161</f>
        <v>0</v>
      </c>
      <c r="S161" s="208">
        <v>0</v>
      </c>
      <c r="T161" s="209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10" t="s">
        <v>171</v>
      </c>
      <c r="AT161" s="210" t="s">
        <v>168</v>
      </c>
      <c r="AU161" s="210" t="s">
        <v>80</v>
      </c>
      <c r="AY161" s="16" t="s">
        <v>111</v>
      </c>
      <c r="BE161" s="211">
        <f>IF(N161="základní",J161,0)</f>
        <v>0</v>
      </c>
      <c r="BF161" s="211">
        <f>IF(N161="snížená",J161,0)</f>
        <v>0</v>
      </c>
      <c r="BG161" s="211">
        <f>IF(N161="zákl. přenesená",J161,0)</f>
        <v>0</v>
      </c>
      <c r="BH161" s="211">
        <f>IF(N161="sníž. přenesená",J161,0)</f>
        <v>0</v>
      </c>
      <c r="BI161" s="211">
        <f>IF(N161="nulová",J161,0)</f>
        <v>0</v>
      </c>
      <c r="BJ161" s="16" t="s">
        <v>78</v>
      </c>
      <c r="BK161" s="211">
        <f>ROUND(I161*H161,2)</f>
        <v>0</v>
      </c>
      <c r="BL161" s="16" t="s">
        <v>118</v>
      </c>
      <c r="BM161" s="210" t="s">
        <v>329</v>
      </c>
    </row>
    <row r="162" s="2" customFormat="1" ht="16.5" customHeight="1">
      <c r="A162" s="37"/>
      <c r="B162" s="38"/>
      <c r="C162" s="230" t="s">
        <v>330</v>
      </c>
      <c r="D162" s="230" t="s">
        <v>168</v>
      </c>
      <c r="E162" s="231" t="s">
        <v>331</v>
      </c>
      <c r="F162" s="232" t="s">
        <v>332</v>
      </c>
      <c r="G162" s="233" t="s">
        <v>117</v>
      </c>
      <c r="H162" s="234">
        <v>2</v>
      </c>
      <c r="I162" s="235"/>
      <c r="J162" s="236">
        <f>ROUND(I162*H162,2)</f>
        <v>0</v>
      </c>
      <c r="K162" s="232" t="s">
        <v>19</v>
      </c>
      <c r="L162" s="237"/>
      <c r="M162" s="238" t="s">
        <v>19</v>
      </c>
      <c r="N162" s="239" t="s">
        <v>41</v>
      </c>
      <c r="O162" s="83"/>
      <c r="P162" s="208">
        <f>O162*H162</f>
        <v>0</v>
      </c>
      <c r="Q162" s="208">
        <v>0</v>
      </c>
      <c r="R162" s="208">
        <f>Q162*H162</f>
        <v>0</v>
      </c>
      <c r="S162" s="208">
        <v>0</v>
      </c>
      <c r="T162" s="20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10" t="s">
        <v>171</v>
      </c>
      <c r="AT162" s="210" t="s">
        <v>168</v>
      </c>
      <c r="AU162" s="210" t="s">
        <v>80</v>
      </c>
      <c r="AY162" s="16" t="s">
        <v>111</v>
      </c>
      <c r="BE162" s="211">
        <f>IF(N162="základní",J162,0)</f>
        <v>0</v>
      </c>
      <c r="BF162" s="211">
        <f>IF(N162="snížená",J162,0)</f>
        <v>0</v>
      </c>
      <c r="BG162" s="211">
        <f>IF(N162="zákl. přenesená",J162,0)</f>
        <v>0</v>
      </c>
      <c r="BH162" s="211">
        <f>IF(N162="sníž. přenesená",J162,0)</f>
        <v>0</v>
      </c>
      <c r="BI162" s="211">
        <f>IF(N162="nulová",J162,0)</f>
        <v>0</v>
      </c>
      <c r="BJ162" s="16" t="s">
        <v>78</v>
      </c>
      <c r="BK162" s="211">
        <f>ROUND(I162*H162,2)</f>
        <v>0</v>
      </c>
      <c r="BL162" s="16" t="s">
        <v>118</v>
      </c>
      <c r="BM162" s="210" t="s">
        <v>333</v>
      </c>
    </row>
    <row r="163" s="2" customFormat="1" ht="16.5" customHeight="1">
      <c r="A163" s="37"/>
      <c r="B163" s="38"/>
      <c r="C163" s="230" t="s">
        <v>334</v>
      </c>
      <c r="D163" s="230" t="s">
        <v>168</v>
      </c>
      <c r="E163" s="231" t="s">
        <v>335</v>
      </c>
      <c r="F163" s="232" t="s">
        <v>336</v>
      </c>
      <c r="G163" s="233" t="s">
        <v>117</v>
      </c>
      <c r="H163" s="234">
        <v>2</v>
      </c>
      <c r="I163" s="235"/>
      <c r="J163" s="236">
        <f>ROUND(I163*H163,2)</f>
        <v>0</v>
      </c>
      <c r="K163" s="232" t="s">
        <v>19</v>
      </c>
      <c r="L163" s="237"/>
      <c r="M163" s="238" t="s">
        <v>19</v>
      </c>
      <c r="N163" s="239" t="s">
        <v>41</v>
      </c>
      <c r="O163" s="83"/>
      <c r="P163" s="208">
        <f>O163*H163</f>
        <v>0</v>
      </c>
      <c r="Q163" s="208">
        <v>0.00027</v>
      </c>
      <c r="R163" s="208">
        <f>Q163*H163</f>
        <v>0.00054000000000000001</v>
      </c>
      <c r="S163" s="208">
        <v>0</v>
      </c>
      <c r="T163" s="20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10" t="s">
        <v>171</v>
      </c>
      <c r="AT163" s="210" t="s">
        <v>168</v>
      </c>
      <c r="AU163" s="210" t="s">
        <v>80</v>
      </c>
      <c r="AY163" s="16" t="s">
        <v>111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6" t="s">
        <v>78</v>
      </c>
      <c r="BK163" s="211">
        <f>ROUND(I163*H163,2)</f>
        <v>0</v>
      </c>
      <c r="BL163" s="16" t="s">
        <v>118</v>
      </c>
      <c r="BM163" s="210" t="s">
        <v>337</v>
      </c>
    </row>
    <row r="164" s="2" customFormat="1" ht="16.5" customHeight="1">
      <c r="A164" s="37"/>
      <c r="B164" s="38"/>
      <c r="C164" s="230" t="s">
        <v>338</v>
      </c>
      <c r="D164" s="230" t="s">
        <v>168</v>
      </c>
      <c r="E164" s="231" t="s">
        <v>339</v>
      </c>
      <c r="F164" s="232" t="s">
        <v>340</v>
      </c>
      <c r="G164" s="233" t="s">
        <v>117</v>
      </c>
      <c r="H164" s="234">
        <v>1</v>
      </c>
      <c r="I164" s="235"/>
      <c r="J164" s="236">
        <f>ROUND(I164*H164,2)</f>
        <v>0</v>
      </c>
      <c r="K164" s="232" t="s">
        <v>19</v>
      </c>
      <c r="L164" s="237"/>
      <c r="M164" s="238" t="s">
        <v>19</v>
      </c>
      <c r="N164" s="239" t="s">
        <v>41</v>
      </c>
      <c r="O164" s="83"/>
      <c r="P164" s="208">
        <f>O164*H164</f>
        <v>0</v>
      </c>
      <c r="Q164" s="208">
        <v>0.00038000000000000002</v>
      </c>
      <c r="R164" s="208">
        <f>Q164*H164</f>
        <v>0.00038000000000000002</v>
      </c>
      <c r="S164" s="208">
        <v>0</v>
      </c>
      <c r="T164" s="20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10" t="s">
        <v>171</v>
      </c>
      <c r="AT164" s="210" t="s">
        <v>168</v>
      </c>
      <c r="AU164" s="210" t="s">
        <v>80</v>
      </c>
      <c r="AY164" s="16" t="s">
        <v>111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16" t="s">
        <v>78</v>
      </c>
      <c r="BK164" s="211">
        <f>ROUND(I164*H164,2)</f>
        <v>0</v>
      </c>
      <c r="BL164" s="16" t="s">
        <v>118</v>
      </c>
      <c r="BM164" s="210" t="s">
        <v>341</v>
      </c>
    </row>
    <row r="165" s="2" customFormat="1" ht="16.5" customHeight="1">
      <c r="A165" s="37"/>
      <c r="B165" s="38"/>
      <c r="C165" s="230" t="s">
        <v>342</v>
      </c>
      <c r="D165" s="230" t="s">
        <v>168</v>
      </c>
      <c r="E165" s="231" t="s">
        <v>343</v>
      </c>
      <c r="F165" s="232" t="s">
        <v>344</v>
      </c>
      <c r="G165" s="233" t="s">
        <v>117</v>
      </c>
      <c r="H165" s="234">
        <v>2</v>
      </c>
      <c r="I165" s="235"/>
      <c r="J165" s="236">
        <f>ROUND(I165*H165,2)</f>
        <v>0</v>
      </c>
      <c r="K165" s="232" t="s">
        <v>19</v>
      </c>
      <c r="L165" s="237"/>
      <c r="M165" s="238" t="s">
        <v>19</v>
      </c>
      <c r="N165" s="239" t="s">
        <v>41</v>
      </c>
      <c r="O165" s="83"/>
      <c r="P165" s="208">
        <f>O165*H165</f>
        <v>0</v>
      </c>
      <c r="Q165" s="208">
        <v>0</v>
      </c>
      <c r="R165" s="208">
        <f>Q165*H165</f>
        <v>0</v>
      </c>
      <c r="S165" s="208">
        <v>0</v>
      </c>
      <c r="T165" s="209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10" t="s">
        <v>171</v>
      </c>
      <c r="AT165" s="210" t="s">
        <v>168</v>
      </c>
      <c r="AU165" s="210" t="s">
        <v>80</v>
      </c>
      <c r="AY165" s="16" t="s">
        <v>111</v>
      </c>
      <c r="BE165" s="211">
        <f>IF(N165="základní",J165,0)</f>
        <v>0</v>
      </c>
      <c r="BF165" s="211">
        <f>IF(N165="snížená",J165,0)</f>
        <v>0</v>
      </c>
      <c r="BG165" s="211">
        <f>IF(N165="zákl. přenesená",J165,0)</f>
        <v>0</v>
      </c>
      <c r="BH165" s="211">
        <f>IF(N165="sníž. přenesená",J165,0)</f>
        <v>0</v>
      </c>
      <c r="BI165" s="211">
        <f>IF(N165="nulová",J165,0)</f>
        <v>0</v>
      </c>
      <c r="BJ165" s="16" t="s">
        <v>78</v>
      </c>
      <c r="BK165" s="211">
        <f>ROUND(I165*H165,2)</f>
        <v>0</v>
      </c>
      <c r="BL165" s="16" t="s">
        <v>118</v>
      </c>
      <c r="BM165" s="210" t="s">
        <v>345</v>
      </c>
    </row>
    <row r="166" s="2" customFormat="1" ht="16.5" customHeight="1">
      <c r="A166" s="37"/>
      <c r="B166" s="38"/>
      <c r="C166" s="230" t="s">
        <v>346</v>
      </c>
      <c r="D166" s="230" t="s">
        <v>168</v>
      </c>
      <c r="E166" s="231" t="s">
        <v>347</v>
      </c>
      <c r="F166" s="232" t="s">
        <v>348</v>
      </c>
      <c r="G166" s="233" t="s">
        <v>117</v>
      </c>
      <c r="H166" s="234">
        <v>1</v>
      </c>
      <c r="I166" s="235"/>
      <c r="J166" s="236">
        <f>ROUND(I166*H166,2)</f>
        <v>0</v>
      </c>
      <c r="K166" s="232" t="s">
        <v>19</v>
      </c>
      <c r="L166" s="237"/>
      <c r="M166" s="238" t="s">
        <v>19</v>
      </c>
      <c r="N166" s="239" t="s">
        <v>41</v>
      </c>
      <c r="O166" s="83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10" t="s">
        <v>171</v>
      </c>
      <c r="AT166" s="210" t="s">
        <v>168</v>
      </c>
      <c r="AU166" s="210" t="s">
        <v>80</v>
      </c>
      <c r="AY166" s="16" t="s">
        <v>111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6" t="s">
        <v>78</v>
      </c>
      <c r="BK166" s="211">
        <f>ROUND(I166*H166,2)</f>
        <v>0</v>
      </c>
      <c r="BL166" s="16" t="s">
        <v>118</v>
      </c>
      <c r="BM166" s="210" t="s">
        <v>349</v>
      </c>
    </row>
    <row r="167" s="2" customFormat="1" ht="16.5" customHeight="1">
      <c r="A167" s="37"/>
      <c r="B167" s="38"/>
      <c r="C167" s="199" t="s">
        <v>350</v>
      </c>
      <c r="D167" s="199" t="s">
        <v>114</v>
      </c>
      <c r="E167" s="200" t="s">
        <v>351</v>
      </c>
      <c r="F167" s="201" t="s">
        <v>352</v>
      </c>
      <c r="G167" s="202" t="s">
        <v>117</v>
      </c>
      <c r="H167" s="203">
        <v>3</v>
      </c>
      <c r="I167" s="204"/>
      <c r="J167" s="205">
        <f>ROUND(I167*H167,2)</f>
        <v>0</v>
      </c>
      <c r="K167" s="201" t="s">
        <v>226</v>
      </c>
      <c r="L167" s="43"/>
      <c r="M167" s="206" t="s">
        <v>19</v>
      </c>
      <c r="N167" s="207" t="s">
        <v>41</v>
      </c>
      <c r="O167" s="83"/>
      <c r="P167" s="208">
        <f>O167*H167</f>
        <v>0</v>
      </c>
      <c r="Q167" s="208">
        <v>0.00069999999999999999</v>
      </c>
      <c r="R167" s="208">
        <f>Q167*H167</f>
        <v>0.0020999999999999999</v>
      </c>
      <c r="S167" s="208">
        <v>0</v>
      </c>
      <c r="T167" s="209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10" t="s">
        <v>118</v>
      </c>
      <c r="AT167" s="210" t="s">
        <v>114</v>
      </c>
      <c r="AU167" s="210" t="s">
        <v>80</v>
      </c>
      <c r="AY167" s="16" t="s">
        <v>111</v>
      </c>
      <c r="BE167" s="211">
        <f>IF(N167="základní",J167,0)</f>
        <v>0</v>
      </c>
      <c r="BF167" s="211">
        <f>IF(N167="snížená",J167,0)</f>
        <v>0</v>
      </c>
      <c r="BG167" s="211">
        <f>IF(N167="zákl. přenesená",J167,0)</f>
        <v>0</v>
      </c>
      <c r="BH167" s="211">
        <f>IF(N167="sníž. přenesená",J167,0)</f>
        <v>0</v>
      </c>
      <c r="BI167" s="211">
        <f>IF(N167="nulová",J167,0)</f>
        <v>0</v>
      </c>
      <c r="BJ167" s="16" t="s">
        <v>78</v>
      </c>
      <c r="BK167" s="211">
        <f>ROUND(I167*H167,2)</f>
        <v>0</v>
      </c>
      <c r="BL167" s="16" t="s">
        <v>118</v>
      </c>
      <c r="BM167" s="210" t="s">
        <v>353</v>
      </c>
    </row>
    <row r="168" s="2" customFormat="1">
      <c r="A168" s="37"/>
      <c r="B168" s="38"/>
      <c r="C168" s="39"/>
      <c r="D168" s="225" t="s">
        <v>163</v>
      </c>
      <c r="E168" s="39"/>
      <c r="F168" s="226" t="s">
        <v>354</v>
      </c>
      <c r="G168" s="39"/>
      <c r="H168" s="39"/>
      <c r="I168" s="227"/>
      <c r="J168" s="39"/>
      <c r="K168" s="39"/>
      <c r="L168" s="43"/>
      <c r="M168" s="228"/>
      <c r="N168" s="229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163</v>
      </c>
      <c r="AU168" s="16" t="s">
        <v>80</v>
      </c>
    </row>
    <row r="169" s="2" customFormat="1" ht="16.5" customHeight="1">
      <c r="A169" s="37"/>
      <c r="B169" s="38"/>
      <c r="C169" s="199" t="s">
        <v>355</v>
      </c>
      <c r="D169" s="199" t="s">
        <v>114</v>
      </c>
      <c r="E169" s="200" t="s">
        <v>356</v>
      </c>
      <c r="F169" s="201" t="s">
        <v>357</v>
      </c>
      <c r="G169" s="202" t="s">
        <v>117</v>
      </c>
      <c r="H169" s="203">
        <v>6</v>
      </c>
      <c r="I169" s="204"/>
      <c r="J169" s="205">
        <f>ROUND(I169*H169,2)</f>
        <v>0</v>
      </c>
      <c r="K169" s="201" t="s">
        <v>177</v>
      </c>
      <c r="L169" s="43"/>
      <c r="M169" s="206" t="s">
        <v>19</v>
      </c>
      <c r="N169" s="207" t="s">
        <v>41</v>
      </c>
      <c r="O169" s="83"/>
      <c r="P169" s="208">
        <f>O169*H169</f>
        <v>0</v>
      </c>
      <c r="Q169" s="208">
        <v>0.00051999999999999995</v>
      </c>
      <c r="R169" s="208">
        <f>Q169*H169</f>
        <v>0.0031199999999999995</v>
      </c>
      <c r="S169" s="208">
        <v>0</v>
      </c>
      <c r="T169" s="20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10" t="s">
        <v>118</v>
      </c>
      <c r="AT169" s="210" t="s">
        <v>114</v>
      </c>
      <c r="AU169" s="210" t="s">
        <v>80</v>
      </c>
      <c r="AY169" s="16" t="s">
        <v>111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16" t="s">
        <v>78</v>
      </c>
      <c r="BK169" s="211">
        <f>ROUND(I169*H169,2)</f>
        <v>0</v>
      </c>
      <c r="BL169" s="16" t="s">
        <v>118</v>
      </c>
      <c r="BM169" s="210" t="s">
        <v>358</v>
      </c>
    </row>
    <row r="170" s="2" customFormat="1">
      <c r="A170" s="37"/>
      <c r="B170" s="38"/>
      <c r="C170" s="39"/>
      <c r="D170" s="225" t="s">
        <v>163</v>
      </c>
      <c r="E170" s="39"/>
      <c r="F170" s="226" t="s">
        <v>359</v>
      </c>
      <c r="G170" s="39"/>
      <c r="H170" s="39"/>
      <c r="I170" s="227"/>
      <c r="J170" s="39"/>
      <c r="K170" s="39"/>
      <c r="L170" s="43"/>
      <c r="M170" s="228"/>
      <c r="N170" s="229"/>
      <c r="O170" s="83"/>
      <c r="P170" s="83"/>
      <c r="Q170" s="83"/>
      <c r="R170" s="83"/>
      <c r="S170" s="83"/>
      <c r="T170" s="84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163</v>
      </c>
      <c r="AU170" s="16" t="s">
        <v>80</v>
      </c>
    </row>
    <row r="171" s="2" customFormat="1" ht="16.5" customHeight="1">
      <c r="A171" s="37"/>
      <c r="B171" s="38"/>
      <c r="C171" s="199" t="s">
        <v>360</v>
      </c>
      <c r="D171" s="199" t="s">
        <v>114</v>
      </c>
      <c r="E171" s="200" t="s">
        <v>361</v>
      </c>
      <c r="F171" s="201" t="s">
        <v>362</v>
      </c>
      <c r="G171" s="202" t="s">
        <v>117</v>
      </c>
      <c r="H171" s="203">
        <v>12</v>
      </c>
      <c r="I171" s="204"/>
      <c r="J171" s="205">
        <f>ROUND(I171*H171,2)</f>
        <v>0</v>
      </c>
      <c r="K171" s="201" t="s">
        <v>161</v>
      </c>
      <c r="L171" s="43"/>
      <c r="M171" s="206" t="s">
        <v>19</v>
      </c>
      <c r="N171" s="207" t="s">
        <v>41</v>
      </c>
      <c r="O171" s="83"/>
      <c r="P171" s="208">
        <f>O171*H171</f>
        <v>0</v>
      </c>
      <c r="Q171" s="208">
        <v>0.00021000000000000001</v>
      </c>
      <c r="R171" s="208">
        <f>Q171*H171</f>
        <v>0.0025200000000000001</v>
      </c>
      <c r="S171" s="208">
        <v>0</v>
      </c>
      <c r="T171" s="20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10" t="s">
        <v>118</v>
      </c>
      <c r="AT171" s="210" t="s">
        <v>114</v>
      </c>
      <c r="AU171" s="210" t="s">
        <v>80</v>
      </c>
      <c r="AY171" s="16" t="s">
        <v>111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16" t="s">
        <v>78</v>
      </c>
      <c r="BK171" s="211">
        <f>ROUND(I171*H171,2)</f>
        <v>0</v>
      </c>
      <c r="BL171" s="16" t="s">
        <v>118</v>
      </c>
      <c r="BM171" s="210" t="s">
        <v>363</v>
      </c>
    </row>
    <row r="172" s="2" customFormat="1">
      <c r="A172" s="37"/>
      <c r="B172" s="38"/>
      <c r="C172" s="39"/>
      <c r="D172" s="225" t="s">
        <v>163</v>
      </c>
      <c r="E172" s="39"/>
      <c r="F172" s="226" t="s">
        <v>364</v>
      </c>
      <c r="G172" s="39"/>
      <c r="H172" s="39"/>
      <c r="I172" s="227"/>
      <c r="J172" s="39"/>
      <c r="K172" s="39"/>
      <c r="L172" s="43"/>
      <c r="M172" s="228"/>
      <c r="N172" s="229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163</v>
      </c>
      <c r="AU172" s="16" t="s">
        <v>80</v>
      </c>
    </row>
    <row r="173" s="2" customFormat="1" ht="16.5" customHeight="1">
      <c r="A173" s="37"/>
      <c r="B173" s="38"/>
      <c r="C173" s="199" t="s">
        <v>365</v>
      </c>
      <c r="D173" s="199" t="s">
        <v>114</v>
      </c>
      <c r="E173" s="200" t="s">
        <v>366</v>
      </c>
      <c r="F173" s="201" t="s">
        <v>367</v>
      </c>
      <c r="G173" s="202" t="s">
        <v>117</v>
      </c>
      <c r="H173" s="203">
        <v>9</v>
      </c>
      <c r="I173" s="204"/>
      <c r="J173" s="205">
        <f>ROUND(I173*H173,2)</f>
        <v>0</v>
      </c>
      <c r="K173" s="201" t="s">
        <v>161</v>
      </c>
      <c r="L173" s="43"/>
      <c r="M173" s="206" t="s">
        <v>19</v>
      </c>
      <c r="N173" s="207" t="s">
        <v>41</v>
      </c>
      <c r="O173" s="83"/>
      <c r="P173" s="208">
        <f>O173*H173</f>
        <v>0</v>
      </c>
      <c r="Q173" s="208">
        <v>0.00024000000000000001</v>
      </c>
      <c r="R173" s="208">
        <f>Q173*H173</f>
        <v>0.00216</v>
      </c>
      <c r="S173" s="208">
        <v>0</v>
      </c>
      <c r="T173" s="20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10" t="s">
        <v>118</v>
      </c>
      <c r="AT173" s="210" t="s">
        <v>114</v>
      </c>
      <c r="AU173" s="210" t="s">
        <v>80</v>
      </c>
      <c r="AY173" s="16" t="s">
        <v>111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16" t="s">
        <v>78</v>
      </c>
      <c r="BK173" s="211">
        <f>ROUND(I173*H173,2)</f>
        <v>0</v>
      </c>
      <c r="BL173" s="16" t="s">
        <v>118</v>
      </c>
      <c r="BM173" s="210" t="s">
        <v>368</v>
      </c>
    </row>
    <row r="174" s="2" customFormat="1">
      <c r="A174" s="37"/>
      <c r="B174" s="38"/>
      <c r="C174" s="39"/>
      <c r="D174" s="225" t="s">
        <v>163</v>
      </c>
      <c r="E174" s="39"/>
      <c r="F174" s="226" t="s">
        <v>369</v>
      </c>
      <c r="G174" s="39"/>
      <c r="H174" s="39"/>
      <c r="I174" s="227"/>
      <c r="J174" s="39"/>
      <c r="K174" s="39"/>
      <c r="L174" s="43"/>
      <c r="M174" s="228"/>
      <c r="N174" s="229"/>
      <c r="O174" s="83"/>
      <c r="P174" s="83"/>
      <c r="Q174" s="83"/>
      <c r="R174" s="83"/>
      <c r="S174" s="83"/>
      <c r="T174" s="84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163</v>
      </c>
      <c r="AU174" s="16" t="s">
        <v>80</v>
      </c>
    </row>
    <row r="175" s="2" customFormat="1" ht="16.5" customHeight="1">
      <c r="A175" s="37"/>
      <c r="B175" s="38"/>
      <c r="C175" s="199" t="s">
        <v>370</v>
      </c>
      <c r="D175" s="199" t="s">
        <v>114</v>
      </c>
      <c r="E175" s="200" t="s">
        <v>371</v>
      </c>
      <c r="F175" s="201" t="s">
        <v>372</v>
      </c>
      <c r="G175" s="202" t="s">
        <v>117</v>
      </c>
      <c r="H175" s="203">
        <v>21</v>
      </c>
      <c r="I175" s="204"/>
      <c r="J175" s="205">
        <f>ROUND(I175*H175,2)</f>
        <v>0</v>
      </c>
      <c r="K175" s="201" t="s">
        <v>161</v>
      </c>
      <c r="L175" s="43"/>
      <c r="M175" s="206" t="s">
        <v>19</v>
      </c>
      <c r="N175" s="207" t="s">
        <v>41</v>
      </c>
      <c r="O175" s="83"/>
      <c r="P175" s="208">
        <f>O175*H175</f>
        <v>0</v>
      </c>
      <c r="Q175" s="208">
        <v>0.00014999999999999999</v>
      </c>
      <c r="R175" s="208">
        <f>Q175*H175</f>
        <v>0.0031499999999999996</v>
      </c>
      <c r="S175" s="208">
        <v>0</v>
      </c>
      <c r="T175" s="209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10" t="s">
        <v>118</v>
      </c>
      <c r="AT175" s="210" t="s">
        <v>114</v>
      </c>
      <c r="AU175" s="210" t="s">
        <v>80</v>
      </c>
      <c r="AY175" s="16" t="s">
        <v>111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6" t="s">
        <v>78</v>
      </c>
      <c r="BK175" s="211">
        <f>ROUND(I175*H175,2)</f>
        <v>0</v>
      </c>
      <c r="BL175" s="16" t="s">
        <v>118</v>
      </c>
      <c r="BM175" s="210" t="s">
        <v>373</v>
      </c>
    </row>
    <row r="176" s="2" customFormat="1">
      <c r="A176" s="37"/>
      <c r="B176" s="38"/>
      <c r="C176" s="39"/>
      <c r="D176" s="225" t="s">
        <v>163</v>
      </c>
      <c r="E176" s="39"/>
      <c r="F176" s="226" t="s">
        <v>374</v>
      </c>
      <c r="G176" s="39"/>
      <c r="H176" s="39"/>
      <c r="I176" s="227"/>
      <c r="J176" s="39"/>
      <c r="K176" s="39"/>
      <c r="L176" s="43"/>
      <c r="M176" s="228"/>
      <c r="N176" s="229"/>
      <c r="O176" s="83"/>
      <c r="P176" s="83"/>
      <c r="Q176" s="83"/>
      <c r="R176" s="83"/>
      <c r="S176" s="83"/>
      <c r="T176" s="84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163</v>
      </c>
      <c r="AU176" s="16" t="s">
        <v>80</v>
      </c>
    </row>
    <row r="177" s="2" customFormat="1" ht="16.5" customHeight="1">
      <c r="A177" s="37"/>
      <c r="B177" s="38"/>
      <c r="C177" s="230" t="s">
        <v>375</v>
      </c>
      <c r="D177" s="230" t="s">
        <v>168</v>
      </c>
      <c r="E177" s="231" t="s">
        <v>376</v>
      </c>
      <c r="F177" s="232" t="s">
        <v>377</v>
      </c>
      <c r="G177" s="233" t="s">
        <v>117</v>
      </c>
      <c r="H177" s="234">
        <v>1</v>
      </c>
      <c r="I177" s="235"/>
      <c r="J177" s="236">
        <f>ROUND(I177*H177,2)</f>
        <v>0</v>
      </c>
      <c r="K177" s="232" t="s">
        <v>19</v>
      </c>
      <c r="L177" s="237"/>
      <c r="M177" s="238" t="s">
        <v>19</v>
      </c>
      <c r="N177" s="239" t="s">
        <v>41</v>
      </c>
      <c r="O177" s="83"/>
      <c r="P177" s="208">
        <f>O177*H177</f>
        <v>0</v>
      </c>
      <c r="Q177" s="208">
        <v>0.00042000000000000002</v>
      </c>
      <c r="R177" s="208">
        <f>Q177*H177</f>
        <v>0.00042000000000000002</v>
      </c>
      <c r="S177" s="208">
        <v>0</v>
      </c>
      <c r="T177" s="209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10" t="s">
        <v>171</v>
      </c>
      <c r="AT177" s="210" t="s">
        <v>168</v>
      </c>
      <c r="AU177" s="210" t="s">
        <v>80</v>
      </c>
      <c r="AY177" s="16" t="s">
        <v>111</v>
      </c>
      <c r="BE177" s="211">
        <f>IF(N177="základní",J177,0)</f>
        <v>0</v>
      </c>
      <c r="BF177" s="211">
        <f>IF(N177="snížená",J177,0)</f>
        <v>0</v>
      </c>
      <c r="BG177" s="211">
        <f>IF(N177="zákl. přenesená",J177,0)</f>
        <v>0</v>
      </c>
      <c r="BH177" s="211">
        <f>IF(N177="sníž. přenesená",J177,0)</f>
        <v>0</v>
      </c>
      <c r="BI177" s="211">
        <f>IF(N177="nulová",J177,0)</f>
        <v>0</v>
      </c>
      <c r="BJ177" s="16" t="s">
        <v>78</v>
      </c>
      <c r="BK177" s="211">
        <f>ROUND(I177*H177,2)</f>
        <v>0</v>
      </c>
      <c r="BL177" s="16" t="s">
        <v>118</v>
      </c>
      <c r="BM177" s="210" t="s">
        <v>378</v>
      </c>
    </row>
    <row r="178" s="2" customFormat="1" ht="16.5" customHeight="1">
      <c r="A178" s="37"/>
      <c r="B178" s="38"/>
      <c r="C178" s="230" t="s">
        <v>379</v>
      </c>
      <c r="D178" s="230" t="s">
        <v>168</v>
      </c>
      <c r="E178" s="231" t="s">
        <v>380</v>
      </c>
      <c r="F178" s="232" t="s">
        <v>381</v>
      </c>
      <c r="G178" s="233" t="s">
        <v>117</v>
      </c>
      <c r="H178" s="234">
        <v>1</v>
      </c>
      <c r="I178" s="235"/>
      <c r="J178" s="236">
        <f>ROUND(I178*H178,2)</f>
        <v>0</v>
      </c>
      <c r="K178" s="232" t="s">
        <v>19</v>
      </c>
      <c r="L178" s="237"/>
      <c r="M178" s="238" t="s">
        <v>19</v>
      </c>
      <c r="N178" s="239" t="s">
        <v>41</v>
      </c>
      <c r="O178" s="83"/>
      <c r="P178" s="208">
        <f>O178*H178</f>
        <v>0</v>
      </c>
      <c r="Q178" s="208">
        <v>0.00048000000000000001</v>
      </c>
      <c r="R178" s="208">
        <f>Q178*H178</f>
        <v>0.00048000000000000001</v>
      </c>
      <c r="S178" s="208">
        <v>0</v>
      </c>
      <c r="T178" s="20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10" t="s">
        <v>171</v>
      </c>
      <c r="AT178" s="210" t="s">
        <v>168</v>
      </c>
      <c r="AU178" s="210" t="s">
        <v>80</v>
      </c>
      <c r="AY178" s="16" t="s">
        <v>111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6" t="s">
        <v>78</v>
      </c>
      <c r="BK178" s="211">
        <f>ROUND(I178*H178,2)</f>
        <v>0</v>
      </c>
      <c r="BL178" s="16" t="s">
        <v>118</v>
      </c>
      <c r="BM178" s="210" t="s">
        <v>382</v>
      </c>
    </row>
    <row r="179" s="2" customFormat="1" ht="16.5" customHeight="1">
      <c r="A179" s="37"/>
      <c r="B179" s="38"/>
      <c r="C179" s="199" t="s">
        <v>383</v>
      </c>
      <c r="D179" s="199" t="s">
        <v>114</v>
      </c>
      <c r="E179" s="200" t="s">
        <v>384</v>
      </c>
      <c r="F179" s="201" t="s">
        <v>385</v>
      </c>
      <c r="G179" s="202" t="s">
        <v>160</v>
      </c>
      <c r="H179" s="224"/>
      <c r="I179" s="204"/>
      <c r="J179" s="205">
        <f>ROUND(I179*H179,2)</f>
        <v>0</v>
      </c>
      <c r="K179" s="201" t="s">
        <v>177</v>
      </c>
      <c r="L179" s="43"/>
      <c r="M179" s="206" t="s">
        <v>19</v>
      </c>
      <c r="N179" s="207" t="s">
        <v>41</v>
      </c>
      <c r="O179" s="83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10" t="s">
        <v>118</v>
      </c>
      <c r="AT179" s="210" t="s">
        <v>114</v>
      </c>
      <c r="AU179" s="210" t="s">
        <v>80</v>
      </c>
      <c r="AY179" s="16" t="s">
        <v>111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16" t="s">
        <v>78</v>
      </c>
      <c r="BK179" s="211">
        <f>ROUND(I179*H179,2)</f>
        <v>0</v>
      </c>
      <c r="BL179" s="16" t="s">
        <v>118</v>
      </c>
      <c r="BM179" s="210" t="s">
        <v>386</v>
      </c>
    </row>
    <row r="180" s="2" customFormat="1">
      <c r="A180" s="37"/>
      <c r="B180" s="38"/>
      <c r="C180" s="39"/>
      <c r="D180" s="225" t="s">
        <v>163</v>
      </c>
      <c r="E180" s="39"/>
      <c r="F180" s="226" t="s">
        <v>387</v>
      </c>
      <c r="G180" s="39"/>
      <c r="H180" s="39"/>
      <c r="I180" s="227"/>
      <c r="J180" s="39"/>
      <c r="K180" s="39"/>
      <c r="L180" s="43"/>
      <c r="M180" s="228"/>
      <c r="N180" s="229"/>
      <c r="O180" s="83"/>
      <c r="P180" s="83"/>
      <c r="Q180" s="83"/>
      <c r="R180" s="83"/>
      <c r="S180" s="83"/>
      <c r="T180" s="84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163</v>
      </c>
      <c r="AU180" s="16" t="s">
        <v>80</v>
      </c>
    </row>
    <row r="181" s="12" customFormat="1" ht="22.8" customHeight="1">
      <c r="A181" s="12"/>
      <c r="B181" s="183"/>
      <c r="C181" s="184"/>
      <c r="D181" s="185" t="s">
        <v>69</v>
      </c>
      <c r="E181" s="197" t="s">
        <v>388</v>
      </c>
      <c r="F181" s="197" t="s">
        <v>389</v>
      </c>
      <c r="G181" s="184"/>
      <c r="H181" s="184"/>
      <c r="I181" s="187"/>
      <c r="J181" s="198">
        <f>BK181</f>
        <v>0</v>
      </c>
      <c r="K181" s="184"/>
      <c r="L181" s="189"/>
      <c r="M181" s="190"/>
      <c r="N181" s="191"/>
      <c r="O181" s="191"/>
      <c r="P181" s="192">
        <f>SUM(P182:P195)</f>
        <v>0</v>
      </c>
      <c r="Q181" s="191"/>
      <c r="R181" s="192">
        <f>SUM(R182:R195)</f>
        <v>0.041460000000000004</v>
      </c>
      <c r="S181" s="191"/>
      <c r="T181" s="193">
        <f>SUM(T182:T195)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4" t="s">
        <v>80</v>
      </c>
      <c r="AT181" s="195" t="s">
        <v>69</v>
      </c>
      <c r="AU181" s="195" t="s">
        <v>78</v>
      </c>
      <c r="AY181" s="194" t="s">
        <v>111</v>
      </c>
      <c r="BK181" s="196">
        <f>SUM(BK182:BK195)</f>
        <v>0</v>
      </c>
    </row>
    <row r="182" s="2" customFormat="1" ht="16.5" customHeight="1">
      <c r="A182" s="37"/>
      <c r="B182" s="38"/>
      <c r="C182" s="199" t="s">
        <v>390</v>
      </c>
      <c r="D182" s="199" t="s">
        <v>114</v>
      </c>
      <c r="E182" s="200" t="s">
        <v>391</v>
      </c>
      <c r="F182" s="201" t="s">
        <v>392</v>
      </c>
      <c r="G182" s="202" t="s">
        <v>117</v>
      </c>
      <c r="H182" s="203">
        <v>17</v>
      </c>
      <c r="I182" s="204"/>
      <c r="J182" s="205">
        <f>ROUND(I182*H182,2)</f>
        <v>0</v>
      </c>
      <c r="K182" s="201" t="s">
        <v>161</v>
      </c>
      <c r="L182" s="43"/>
      <c r="M182" s="206" t="s">
        <v>19</v>
      </c>
      <c r="N182" s="207" t="s">
        <v>41</v>
      </c>
      <c r="O182" s="83"/>
      <c r="P182" s="208">
        <f>O182*H182</f>
        <v>0</v>
      </c>
      <c r="Q182" s="208">
        <v>0</v>
      </c>
      <c r="R182" s="208">
        <f>Q182*H182</f>
        <v>0</v>
      </c>
      <c r="S182" s="208">
        <v>0</v>
      </c>
      <c r="T182" s="20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10" t="s">
        <v>118</v>
      </c>
      <c r="AT182" s="210" t="s">
        <v>114</v>
      </c>
      <c r="AU182" s="210" t="s">
        <v>80</v>
      </c>
      <c r="AY182" s="16" t="s">
        <v>111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16" t="s">
        <v>78</v>
      </c>
      <c r="BK182" s="211">
        <f>ROUND(I182*H182,2)</f>
        <v>0</v>
      </c>
      <c r="BL182" s="16" t="s">
        <v>118</v>
      </c>
      <c r="BM182" s="210" t="s">
        <v>393</v>
      </c>
    </row>
    <row r="183" s="2" customFormat="1">
      <c r="A183" s="37"/>
      <c r="B183" s="38"/>
      <c r="C183" s="39"/>
      <c r="D183" s="225" t="s">
        <v>163</v>
      </c>
      <c r="E183" s="39"/>
      <c r="F183" s="226" t="s">
        <v>394</v>
      </c>
      <c r="G183" s="39"/>
      <c r="H183" s="39"/>
      <c r="I183" s="227"/>
      <c r="J183" s="39"/>
      <c r="K183" s="39"/>
      <c r="L183" s="43"/>
      <c r="M183" s="228"/>
      <c r="N183" s="229"/>
      <c r="O183" s="83"/>
      <c r="P183" s="83"/>
      <c r="Q183" s="83"/>
      <c r="R183" s="83"/>
      <c r="S183" s="83"/>
      <c r="T183" s="84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163</v>
      </c>
      <c r="AU183" s="16" t="s">
        <v>80</v>
      </c>
    </row>
    <row r="184" s="2" customFormat="1" ht="24.15" customHeight="1">
      <c r="A184" s="37"/>
      <c r="B184" s="38"/>
      <c r="C184" s="199" t="s">
        <v>395</v>
      </c>
      <c r="D184" s="199" t="s">
        <v>114</v>
      </c>
      <c r="E184" s="200" t="s">
        <v>396</v>
      </c>
      <c r="F184" s="201" t="s">
        <v>397</v>
      </c>
      <c r="G184" s="202" t="s">
        <v>117</v>
      </c>
      <c r="H184" s="203">
        <v>1</v>
      </c>
      <c r="I184" s="204"/>
      <c r="J184" s="205">
        <f>ROUND(I184*H184,2)</f>
        <v>0</v>
      </c>
      <c r="K184" s="201" t="s">
        <v>226</v>
      </c>
      <c r="L184" s="43"/>
      <c r="M184" s="206" t="s">
        <v>19</v>
      </c>
      <c r="N184" s="207" t="s">
        <v>41</v>
      </c>
      <c r="O184" s="83"/>
      <c r="P184" s="208">
        <f>O184*H184</f>
        <v>0</v>
      </c>
      <c r="Q184" s="208">
        <v>0.020400000000000001</v>
      </c>
      <c r="R184" s="208">
        <f>Q184*H184</f>
        <v>0.020400000000000001</v>
      </c>
      <c r="S184" s="208">
        <v>0</v>
      </c>
      <c r="T184" s="209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10" t="s">
        <v>118</v>
      </c>
      <c r="AT184" s="210" t="s">
        <v>114</v>
      </c>
      <c r="AU184" s="210" t="s">
        <v>80</v>
      </c>
      <c r="AY184" s="16" t="s">
        <v>111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6" t="s">
        <v>78</v>
      </c>
      <c r="BK184" s="211">
        <f>ROUND(I184*H184,2)</f>
        <v>0</v>
      </c>
      <c r="BL184" s="16" t="s">
        <v>118</v>
      </c>
      <c r="BM184" s="210" t="s">
        <v>398</v>
      </c>
    </row>
    <row r="185" s="2" customFormat="1">
      <c r="A185" s="37"/>
      <c r="B185" s="38"/>
      <c r="C185" s="39"/>
      <c r="D185" s="225" t="s">
        <v>163</v>
      </c>
      <c r="E185" s="39"/>
      <c r="F185" s="226" t="s">
        <v>399</v>
      </c>
      <c r="G185" s="39"/>
      <c r="H185" s="39"/>
      <c r="I185" s="227"/>
      <c r="J185" s="39"/>
      <c r="K185" s="39"/>
      <c r="L185" s="43"/>
      <c r="M185" s="228"/>
      <c r="N185" s="229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163</v>
      </c>
      <c r="AU185" s="16" t="s">
        <v>80</v>
      </c>
    </row>
    <row r="186" s="2" customFormat="1" ht="16.5" customHeight="1">
      <c r="A186" s="37"/>
      <c r="B186" s="38"/>
      <c r="C186" s="199" t="s">
        <v>400</v>
      </c>
      <c r="D186" s="199" t="s">
        <v>114</v>
      </c>
      <c r="E186" s="200" t="s">
        <v>401</v>
      </c>
      <c r="F186" s="201" t="s">
        <v>402</v>
      </c>
      <c r="G186" s="202" t="s">
        <v>117</v>
      </c>
      <c r="H186" s="203">
        <v>1</v>
      </c>
      <c r="I186" s="204"/>
      <c r="J186" s="205">
        <f>ROUND(I186*H186,2)</f>
        <v>0</v>
      </c>
      <c r="K186" s="201" t="s">
        <v>226</v>
      </c>
      <c r="L186" s="43"/>
      <c r="M186" s="206" t="s">
        <v>19</v>
      </c>
      <c r="N186" s="207" t="s">
        <v>41</v>
      </c>
      <c r="O186" s="83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10" t="s">
        <v>118</v>
      </c>
      <c r="AT186" s="210" t="s">
        <v>114</v>
      </c>
      <c r="AU186" s="210" t="s">
        <v>80</v>
      </c>
      <c r="AY186" s="16" t="s">
        <v>111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6" t="s">
        <v>78</v>
      </c>
      <c r="BK186" s="211">
        <f>ROUND(I186*H186,2)</f>
        <v>0</v>
      </c>
      <c r="BL186" s="16" t="s">
        <v>118</v>
      </c>
      <c r="BM186" s="210" t="s">
        <v>403</v>
      </c>
    </row>
    <row r="187" s="2" customFormat="1">
      <c r="A187" s="37"/>
      <c r="B187" s="38"/>
      <c r="C187" s="39"/>
      <c r="D187" s="225" t="s">
        <v>163</v>
      </c>
      <c r="E187" s="39"/>
      <c r="F187" s="226" t="s">
        <v>404</v>
      </c>
      <c r="G187" s="39"/>
      <c r="H187" s="39"/>
      <c r="I187" s="227"/>
      <c r="J187" s="39"/>
      <c r="K187" s="39"/>
      <c r="L187" s="43"/>
      <c r="M187" s="228"/>
      <c r="N187" s="229"/>
      <c r="O187" s="83"/>
      <c r="P187" s="83"/>
      <c r="Q187" s="83"/>
      <c r="R187" s="83"/>
      <c r="S187" s="83"/>
      <c r="T187" s="84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163</v>
      </c>
      <c r="AU187" s="16" t="s">
        <v>80</v>
      </c>
    </row>
    <row r="188" s="2" customFormat="1" ht="16.5" customHeight="1">
      <c r="A188" s="37"/>
      <c r="B188" s="38"/>
      <c r="C188" s="199" t="s">
        <v>405</v>
      </c>
      <c r="D188" s="199" t="s">
        <v>114</v>
      </c>
      <c r="E188" s="200" t="s">
        <v>406</v>
      </c>
      <c r="F188" s="201" t="s">
        <v>407</v>
      </c>
      <c r="G188" s="202" t="s">
        <v>176</v>
      </c>
      <c r="H188" s="203">
        <v>9</v>
      </c>
      <c r="I188" s="204"/>
      <c r="J188" s="205">
        <f>ROUND(I188*H188,2)</f>
        <v>0</v>
      </c>
      <c r="K188" s="201" t="s">
        <v>226</v>
      </c>
      <c r="L188" s="43"/>
      <c r="M188" s="206" t="s">
        <v>19</v>
      </c>
      <c r="N188" s="207" t="s">
        <v>41</v>
      </c>
      <c r="O188" s="83"/>
      <c r="P188" s="208">
        <f>O188*H188</f>
        <v>0</v>
      </c>
      <c r="Q188" s="208">
        <v>0.0023400000000000001</v>
      </c>
      <c r="R188" s="208">
        <f>Q188*H188</f>
        <v>0.021060000000000002</v>
      </c>
      <c r="S188" s="208">
        <v>0</v>
      </c>
      <c r="T188" s="20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10" t="s">
        <v>118</v>
      </c>
      <c r="AT188" s="210" t="s">
        <v>114</v>
      </c>
      <c r="AU188" s="210" t="s">
        <v>80</v>
      </c>
      <c r="AY188" s="16" t="s">
        <v>111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16" t="s">
        <v>78</v>
      </c>
      <c r="BK188" s="211">
        <f>ROUND(I188*H188,2)</f>
        <v>0</v>
      </c>
      <c r="BL188" s="16" t="s">
        <v>118</v>
      </c>
      <c r="BM188" s="210" t="s">
        <v>408</v>
      </c>
    </row>
    <row r="189" s="2" customFormat="1">
      <c r="A189" s="37"/>
      <c r="B189" s="38"/>
      <c r="C189" s="39"/>
      <c r="D189" s="225" t="s">
        <v>163</v>
      </c>
      <c r="E189" s="39"/>
      <c r="F189" s="226" t="s">
        <v>409</v>
      </c>
      <c r="G189" s="39"/>
      <c r="H189" s="39"/>
      <c r="I189" s="227"/>
      <c r="J189" s="39"/>
      <c r="K189" s="39"/>
      <c r="L189" s="43"/>
      <c r="M189" s="228"/>
      <c r="N189" s="229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163</v>
      </c>
      <c r="AU189" s="16" t="s">
        <v>80</v>
      </c>
    </row>
    <row r="190" s="2" customFormat="1" ht="66.75" customHeight="1">
      <c r="A190" s="37"/>
      <c r="B190" s="38"/>
      <c r="C190" s="199" t="s">
        <v>410</v>
      </c>
      <c r="D190" s="199" t="s">
        <v>114</v>
      </c>
      <c r="E190" s="200" t="s">
        <v>411</v>
      </c>
      <c r="F190" s="201" t="s">
        <v>412</v>
      </c>
      <c r="G190" s="202" t="s">
        <v>117</v>
      </c>
      <c r="H190" s="203">
        <v>7</v>
      </c>
      <c r="I190" s="204"/>
      <c r="J190" s="205">
        <f>ROUND(I190*H190,2)</f>
        <v>0</v>
      </c>
      <c r="K190" s="201" t="s">
        <v>19</v>
      </c>
      <c r="L190" s="43"/>
      <c r="M190" s="206" t="s">
        <v>19</v>
      </c>
      <c r="N190" s="207" t="s">
        <v>41</v>
      </c>
      <c r="O190" s="83"/>
      <c r="P190" s="208">
        <f>O190*H190</f>
        <v>0</v>
      </c>
      <c r="Q190" s="208">
        <v>0</v>
      </c>
      <c r="R190" s="208">
        <f>Q190*H190</f>
        <v>0</v>
      </c>
      <c r="S190" s="208">
        <v>0</v>
      </c>
      <c r="T190" s="20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10" t="s">
        <v>118</v>
      </c>
      <c r="AT190" s="210" t="s">
        <v>114</v>
      </c>
      <c r="AU190" s="210" t="s">
        <v>80</v>
      </c>
      <c r="AY190" s="16" t="s">
        <v>111</v>
      </c>
      <c r="BE190" s="211">
        <f>IF(N190="základní",J190,0)</f>
        <v>0</v>
      </c>
      <c r="BF190" s="211">
        <f>IF(N190="snížená",J190,0)</f>
        <v>0</v>
      </c>
      <c r="BG190" s="211">
        <f>IF(N190="zákl. přenesená",J190,0)</f>
        <v>0</v>
      </c>
      <c r="BH190" s="211">
        <f>IF(N190="sníž. přenesená",J190,0)</f>
        <v>0</v>
      </c>
      <c r="BI190" s="211">
        <f>IF(N190="nulová",J190,0)</f>
        <v>0</v>
      </c>
      <c r="BJ190" s="16" t="s">
        <v>78</v>
      </c>
      <c r="BK190" s="211">
        <f>ROUND(I190*H190,2)</f>
        <v>0</v>
      </c>
      <c r="BL190" s="16" t="s">
        <v>118</v>
      </c>
      <c r="BM190" s="210" t="s">
        <v>413</v>
      </c>
    </row>
    <row r="191" s="2" customFormat="1" ht="66.75" customHeight="1">
      <c r="A191" s="37"/>
      <c r="B191" s="38"/>
      <c r="C191" s="199" t="s">
        <v>414</v>
      </c>
      <c r="D191" s="199" t="s">
        <v>114</v>
      </c>
      <c r="E191" s="200" t="s">
        <v>415</v>
      </c>
      <c r="F191" s="201" t="s">
        <v>416</v>
      </c>
      <c r="G191" s="202" t="s">
        <v>117</v>
      </c>
      <c r="H191" s="203">
        <v>2</v>
      </c>
      <c r="I191" s="204"/>
      <c r="J191" s="205">
        <f>ROUND(I191*H191,2)</f>
        <v>0</v>
      </c>
      <c r="K191" s="201" t="s">
        <v>19</v>
      </c>
      <c r="L191" s="43"/>
      <c r="M191" s="206" t="s">
        <v>19</v>
      </c>
      <c r="N191" s="207" t="s">
        <v>41</v>
      </c>
      <c r="O191" s="83"/>
      <c r="P191" s="208">
        <f>O191*H191</f>
        <v>0</v>
      </c>
      <c r="Q191" s="208">
        <v>0</v>
      </c>
      <c r="R191" s="208">
        <f>Q191*H191</f>
        <v>0</v>
      </c>
      <c r="S191" s="208">
        <v>0</v>
      </c>
      <c r="T191" s="209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10" t="s">
        <v>118</v>
      </c>
      <c r="AT191" s="210" t="s">
        <v>114</v>
      </c>
      <c r="AU191" s="210" t="s">
        <v>80</v>
      </c>
      <c r="AY191" s="16" t="s">
        <v>111</v>
      </c>
      <c r="BE191" s="211">
        <f>IF(N191="základní",J191,0)</f>
        <v>0</v>
      </c>
      <c r="BF191" s="211">
        <f>IF(N191="snížená",J191,0)</f>
        <v>0</v>
      </c>
      <c r="BG191" s="211">
        <f>IF(N191="zákl. přenesená",J191,0)</f>
        <v>0</v>
      </c>
      <c r="BH191" s="211">
        <f>IF(N191="sníž. přenesená",J191,0)</f>
        <v>0</v>
      </c>
      <c r="BI191" s="211">
        <f>IF(N191="nulová",J191,0)</f>
        <v>0</v>
      </c>
      <c r="BJ191" s="16" t="s">
        <v>78</v>
      </c>
      <c r="BK191" s="211">
        <f>ROUND(I191*H191,2)</f>
        <v>0</v>
      </c>
      <c r="BL191" s="16" t="s">
        <v>118</v>
      </c>
      <c r="BM191" s="210" t="s">
        <v>417</v>
      </c>
    </row>
    <row r="192" s="2" customFormat="1" ht="16.5" customHeight="1">
      <c r="A192" s="37"/>
      <c r="B192" s="38"/>
      <c r="C192" s="199" t="s">
        <v>418</v>
      </c>
      <c r="D192" s="199" t="s">
        <v>114</v>
      </c>
      <c r="E192" s="200" t="s">
        <v>419</v>
      </c>
      <c r="F192" s="201" t="s">
        <v>420</v>
      </c>
      <c r="G192" s="202" t="s">
        <v>160</v>
      </c>
      <c r="H192" s="224"/>
      <c r="I192" s="204"/>
      <c r="J192" s="205">
        <f>ROUND(I192*H192,2)</f>
        <v>0</v>
      </c>
      <c r="K192" s="201" t="s">
        <v>161</v>
      </c>
      <c r="L192" s="43"/>
      <c r="M192" s="206" t="s">
        <v>19</v>
      </c>
      <c r="N192" s="207" t="s">
        <v>41</v>
      </c>
      <c r="O192" s="83"/>
      <c r="P192" s="208">
        <f>O192*H192</f>
        <v>0</v>
      </c>
      <c r="Q192" s="208">
        <v>0</v>
      </c>
      <c r="R192" s="208">
        <f>Q192*H192</f>
        <v>0</v>
      </c>
      <c r="S192" s="208">
        <v>0</v>
      </c>
      <c r="T192" s="209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10" t="s">
        <v>118</v>
      </c>
      <c r="AT192" s="210" t="s">
        <v>114</v>
      </c>
      <c r="AU192" s="210" t="s">
        <v>80</v>
      </c>
      <c r="AY192" s="16" t="s">
        <v>111</v>
      </c>
      <c r="BE192" s="211">
        <f>IF(N192="základní",J192,0)</f>
        <v>0</v>
      </c>
      <c r="BF192" s="211">
        <f>IF(N192="snížená",J192,0)</f>
        <v>0</v>
      </c>
      <c r="BG192" s="211">
        <f>IF(N192="zákl. přenesená",J192,0)</f>
        <v>0</v>
      </c>
      <c r="BH192" s="211">
        <f>IF(N192="sníž. přenesená",J192,0)</f>
        <v>0</v>
      </c>
      <c r="BI192" s="211">
        <f>IF(N192="nulová",J192,0)</f>
        <v>0</v>
      </c>
      <c r="BJ192" s="16" t="s">
        <v>78</v>
      </c>
      <c r="BK192" s="211">
        <f>ROUND(I192*H192,2)</f>
        <v>0</v>
      </c>
      <c r="BL192" s="16" t="s">
        <v>118</v>
      </c>
      <c r="BM192" s="210" t="s">
        <v>421</v>
      </c>
    </row>
    <row r="193" s="2" customFormat="1">
      <c r="A193" s="37"/>
      <c r="B193" s="38"/>
      <c r="C193" s="39"/>
      <c r="D193" s="225" t="s">
        <v>163</v>
      </c>
      <c r="E193" s="39"/>
      <c r="F193" s="226" t="s">
        <v>422</v>
      </c>
      <c r="G193" s="39"/>
      <c r="H193" s="39"/>
      <c r="I193" s="227"/>
      <c r="J193" s="39"/>
      <c r="K193" s="39"/>
      <c r="L193" s="43"/>
      <c r="M193" s="228"/>
      <c r="N193" s="229"/>
      <c r="O193" s="83"/>
      <c r="P193" s="83"/>
      <c r="Q193" s="83"/>
      <c r="R193" s="83"/>
      <c r="S193" s="83"/>
      <c r="T193" s="84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163</v>
      </c>
      <c r="AU193" s="16" t="s">
        <v>80</v>
      </c>
    </row>
    <row r="194" s="2" customFormat="1" ht="16.5" customHeight="1">
      <c r="A194" s="37"/>
      <c r="B194" s="38"/>
      <c r="C194" s="199" t="s">
        <v>423</v>
      </c>
      <c r="D194" s="199" t="s">
        <v>114</v>
      </c>
      <c r="E194" s="200" t="s">
        <v>424</v>
      </c>
      <c r="F194" s="201" t="s">
        <v>425</v>
      </c>
      <c r="G194" s="202" t="s">
        <v>242</v>
      </c>
      <c r="H194" s="203">
        <v>24</v>
      </c>
      <c r="I194" s="204"/>
      <c r="J194" s="205">
        <f>ROUND(I194*H194,2)</f>
        <v>0</v>
      </c>
      <c r="K194" s="201" t="s">
        <v>19</v>
      </c>
      <c r="L194" s="43"/>
      <c r="M194" s="206" t="s">
        <v>19</v>
      </c>
      <c r="N194" s="207" t="s">
        <v>41</v>
      </c>
      <c r="O194" s="83"/>
      <c r="P194" s="208">
        <f>O194*H194</f>
        <v>0</v>
      </c>
      <c r="Q194" s="208">
        <v>0</v>
      </c>
      <c r="R194" s="208">
        <f>Q194*H194</f>
        <v>0</v>
      </c>
      <c r="S194" s="208">
        <v>0</v>
      </c>
      <c r="T194" s="209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10" t="s">
        <v>243</v>
      </c>
      <c r="AT194" s="210" t="s">
        <v>114</v>
      </c>
      <c r="AU194" s="210" t="s">
        <v>80</v>
      </c>
      <c r="AY194" s="16" t="s">
        <v>111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16" t="s">
        <v>78</v>
      </c>
      <c r="BK194" s="211">
        <f>ROUND(I194*H194,2)</f>
        <v>0</v>
      </c>
      <c r="BL194" s="16" t="s">
        <v>243</v>
      </c>
      <c r="BM194" s="210" t="s">
        <v>426</v>
      </c>
    </row>
    <row r="195" s="2" customFormat="1" ht="16.5" customHeight="1">
      <c r="A195" s="37"/>
      <c r="B195" s="38"/>
      <c r="C195" s="199" t="s">
        <v>427</v>
      </c>
      <c r="D195" s="199" t="s">
        <v>114</v>
      </c>
      <c r="E195" s="200" t="s">
        <v>428</v>
      </c>
      <c r="F195" s="201" t="s">
        <v>429</v>
      </c>
      <c r="G195" s="202" t="s">
        <v>242</v>
      </c>
      <c r="H195" s="203">
        <v>3</v>
      </c>
      <c r="I195" s="204"/>
      <c r="J195" s="205">
        <f>ROUND(I195*H195,2)</f>
        <v>0</v>
      </c>
      <c r="K195" s="201" t="s">
        <v>19</v>
      </c>
      <c r="L195" s="43"/>
      <c r="M195" s="206" t="s">
        <v>19</v>
      </c>
      <c r="N195" s="207" t="s">
        <v>41</v>
      </c>
      <c r="O195" s="83"/>
      <c r="P195" s="208">
        <f>O195*H195</f>
        <v>0</v>
      </c>
      <c r="Q195" s="208">
        <v>0</v>
      </c>
      <c r="R195" s="208">
        <f>Q195*H195</f>
        <v>0</v>
      </c>
      <c r="S195" s="208">
        <v>0</v>
      </c>
      <c r="T195" s="20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10" t="s">
        <v>243</v>
      </c>
      <c r="AT195" s="210" t="s">
        <v>114</v>
      </c>
      <c r="AU195" s="210" t="s">
        <v>80</v>
      </c>
      <c r="AY195" s="16" t="s">
        <v>111</v>
      </c>
      <c r="BE195" s="211">
        <f>IF(N195="základní",J195,0)</f>
        <v>0</v>
      </c>
      <c r="BF195" s="211">
        <f>IF(N195="snížená",J195,0)</f>
        <v>0</v>
      </c>
      <c r="BG195" s="211">
        <f>IF(N195="zákl. přenesená",J195,0)</f>
        <v>0</v>
      </c>
      <c r="BH195" s="211">
        <f>IF(N195="sníž. přenesená",J195,0)</f>
        <v>0</v>
      </c>
      <c r="BI195" s="211">
        <f>IF(N195="nulová",J195,0)</f>
        <v>0</v>
      </c>
      <c r="BJ195" s="16" t="s">
        <v>78</v>
      </c>
      <c r="BK195" s="211">
        <f>ROUND(I195*H195,2)</f>
        <v>0</v>
      </c>
      <c r="BL195" s="16" t="s">
        <v>243</v>
      </c>
      <c r="BM195" s="210" t="s">
        <v>430</v>
      </c>
    </row>
    <row r="196" s="12" customFormat="1" ht="22.8" customHeight="1">
      <c r="A196" s="12"/>
      <c r="B196" s="183"/>
      <c r="C196" s="184"/>
      <c r="D196" s="185" t="s">
        <v>69</v>
      </c>
      <c r="E196" s="197" t="s">
        <v>431</v>
      </c>
      <c r="F196" s="197" t="s">
        <v>432</v>
      </c>
      <c r="G196" s="184"/>
      <c r="H196" s="184"/>
      <c r="I196" s="187"/>
      <c r="J196" s="198">
        <f>BK196</f>
        <v>0</v>
      </c>
      <c r="K196" s="184"/>
      <c r="L196" s="189"/>
      <c r="M196" s="190"/>
      <c r="N196" s="191"/>
      <c r="O196" s="191"/>
      <c r="P196" s="192">
        <f>SUM(P197:P201)</f>
        <v>0</v>
      </c>
      <c r="Q196" s="191"/>
      <c r="R196" s="192">
        <f>SUM(R197:R201)</f>
        <v>0.01925</v>
      </c>
      <c r="S196" s="191"/>
      <c r="T196" s="193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4" t="s">
        <v>80</v>
      </c>
      <c r="AT196" s="195" t="s">
        <v>69</v>
      </c>
      <c r="AU196" s="195" t="s">
        <v>78</v>
      </c>
      <c r="AY196" s="194" t="s">
        <v>111</v>
      </c>
      <c r="BK196" s="196">
        <f>SUM(BK197:BK201)</f>
        <v>0</v>
      </c>
    </row>
    <row r="197" s="2" customFormat="1" ht="16.5" customHeight="1">
      <c r="A197" s="37"/>
      <c r="B197" s="38"/>
      <c r="C197" s="199" t="s">
        <v>433</v>
      </c>
      <c r="D197" s="199" t="s">
        <v>114</v>
      </c>
      <c r="E197" s="200" t="s">
        <v>434</v>
      </c>
      <c r="F197" s="201" t="s">
        <v>435</v>
      </c>
      <c r="G197" s="202" t="s">
        <v>436</v>
      </c>
      <c r="H197" s="203">
        <v>275</v>
      </c>
      <c r="I197" s="204"/>
      <c r="J197" s="205">
        <f>ROUND(I197*H197,2)</f>
        <v>0</v>
      </c>
      <c r="K197" s="201" t="s">
        <v>161</v>
      </c>
      <c r="L197" s="43"/>
      <c r="M197" s="206" t="s">
        <v>19</v>
      </c>
      <c r="N197" s="207" t="s">
        <v>41</v>
      </c>
      <c r="O197" s="83"/>
      <c r="P197" s="208">
        <f>O197*H197</f>
        <v>0</v>
      </c>
      <c r="Q197" s="208">
        <v>6.9999999999999994E-05</v>
      </c>
      <c r="R197" s="208">
        <f>Q197*H197</f>
        <v>0.01925</v>
      </c>
      <c r="S197" s="208">
        <v>0</v>
      </c>
      <c r="T197" s="20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10" t="s">
        <v>118</v>
      </c>
      <c r="AT197" s="210" t="s">
        <v>114</v>
      </c>
      <c r="AU197" s="210" t="s">
        <v>80</v>
      </c>
      <c r="AY197" s="16" t="s">
        <v>111</v>
      </c>
      <c r="BE197" s="211">
        <f>IF(N197="základní",J197,0)</f>
        <v>0</v>
      </c>
      <c r="BF197" s="211">
        <f>IF(N197="snížená",J197,0)</f>
        <v>0</v>
      </c>
      <c r="BG197" s="211">
        <f>IF(N197="zákl. přenesená",J197,0)</f>
        <v>0</v>
      </c>
      <c r="BH197" s="211">
        <f>IF(N197="sníž. přenesená",J197,0)</f>
        <v>0</v>
      </c>
      <c r="BI197" s="211">
        <f>IF(N197="nulová",J197,0)</f>
        <v>0</v>
      </c>
      <c r="BJ197" s="16" t="s">
        <v>78</v>
      </c>
      <c r="BK197" s="211">
        <f>ROUND(I197*H197,2)</f>
        <v>0</v>
      </c>
      <c r="BL197" s="16" t="s">
        <v>118</v>
      </c>
      <c r="BM197" s="210" t="s">
        <v>437</v>
      </c>
    </row>
    <row r="198" s="2" customFormat="1">
      <c r="A198" s="37"/>
      <c r="B198" s="38"/>
      <c r="C198" s="39"/>
      <c r="D198" s="225" t="s">
        <v>163</v>
      </c>
      <c r="E198" s="39"/>
      <c r="F198" s="226" t="s">
        <v>438</v>
      </c>
      <c r="G198" s="39"/>
      <c r="H198" s="39"/>
      <c r="I198" s="227"/>
      <c r="J198" s="39"/>
      <c r="K198" s="39"/>
      <c r="L198" s="43"/>
      <c r="M198" s="228"/>
      <c r="N198" s="229"/>
      <c r="O198" s="83"/>
      <c r="P198" s="83"/>
      <c r="Q198" s="83"/>
      <c r="R198" s="83"/>
      <c r="S198" s="83"/>
      <c r="T198" s="84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163</v>
      </c>
      <c r="AU198" s="16" t="s">
        <v>80</v>
      </c>
    </row>
    <row r="199" s="2" customFormat="1" ht="16.5" customHeight="1">
      <c r="A199" s="37"/>
      <c r="B199" s="38"/>
      <c r="C199" s="199" t="s">
        <v>439</v>
      </c>
      <c r="D199" s="199" t="s">
        <v>114</v>
      </c>
      <c r="E199" s="200" t="s">
        <v>440</v>
      </c>
      <c r="F199" s="201" t="s">
        <v>441</v>
      </c>
      <c r="G199" s="202" t="s">
        <v>436</v>
      </c>
      <c r="H199" s="203">
        <v>275</v>
      </c>
      <c r="I199" s="204"/>
      <c r="J199" s="205">
        <f>ROUND(I199*H199,2)</f>
        <v>0</v>
      </c>
      <c r="K199" s="201" t="s">
        <v>19</v>
      </c>
      <c r="L199" s="43"/>
      <c r="M199" s="206" t="s">
        <v>19</v>
      </c>
      <c r="N199" s="207" t="s">
        <v>41</v>
      </c>
      <c r="O199" s="83"/>
      <c r="P199" s="208">
        <f>O199*H199</f>
        <v>0</v>
      </c>
      <c r="Q199" s="208">
        <v>0</v>
      </c>
      <c r="R199" s="208">
        <f>Q199*H199</f>
        <v>0</v>
      </c>
      <c r="S199" s="208">
        <v>0</v>
      </c>
      <c r="T199" s="20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10" t="s">
        <v>118</v>
      </c>
      <c r="AT199" s="210" t="s">
        <v>114</v>
      </c>
      <c r="AU199" s="210" t="s">
        <v>80</v>
      </c>
      <c r="AY199" s="16" t="s">
        <v>111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6" t="s">
        <v>78</v>
      </c>
      <c r="BK199" s="211">
        <f>ROUND(I199*H199,2)</f>
        <v>0</v>
      </c>
      <c r="BL199" s="16" t="s">
        <v>118</v>
      </c>
      <c r="BM199" s="210" t="s">
        <v>442</v>
      </c>
    </row>
    <row r="200" s="2" customFormat="1" ht="16.5" customHeight="1">
      <c r="A200" s="37"/>
      <c r="B200" s="38"/>
      <c r="C200" s="199" t="s">
        <v>443</v>
      </c>
      <c r="D200" s="199" t="s">
        <v>114</v>
      </c>
      <c r="E200" s="200" t="s">
        <v>444</v>
      </c>
      <c r="F200" s="201" t="s">
        <v>445</v>
      </c>
      <c r="G200" s="202" t="s">
        <v>160</v>
      </c>
      <c r="H200" s="224"/>
      <c r="I200" s="204"/>
      <c r="J200" s="205">
        <f>ROUND(I200*H200,2)</f>
        <v>0</v>
      </c>
      <c r="K200" s="201" t="s">
        <v>161</v>
      </c>
      <c r="L200" s="43"/>
      <c r="M200" s="206" t="s">
        <v>19</v>
      </c>
      <c r="N200" s="207" t="s">
        <v>41</v>
      </c>
      <c r="O200" s="83"/>
      <c r="P200" s="208">
        <f>O200*H200</f>
        <v>0</v>
      </c>
      <c r="Q200" s="208">
        <v>0</v>
      </c>
      <c r="R200" s="208">
        <f>Q200*H200</f>
        <v>0</v>
      </c>
      <c r="S200" s="208">
        <v>0</v>
      </c>
      <c r="T200" s="209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10" t="s">
        <v>118</v>
      </c>
      <c r="AT200" s="210" t="s">
        <v>114</v>
      </c>
      <c r="AU200" s="210" t="s">
        <v>80</v>
      </c>
      <c r="AY200" s="16" t="s">
        <v>111</v>
      </c>
      <c r="BE200" s="211">
        <f>IF(N200="základní",J200,0)</f>
        <v>0</v>
      </c>
      <c r="BF200" s="211">
        <f>IF(N200="snížená",J200,0)</f>
        <v>0</v>
      </c>
      <c r="BG200" s="211">
        <f>IF(N200="zákl. přenesená",J200,0)</f>
        <v>0</v>
      </c>
      <c r="BH200" s="211">
        <f>IF(N200="sníž. přenesená",J200,0)</f>
        <v>0</v>
      </c>
      <c r="BI200" s="211">
        <f>IF(N200="nulová",J200,0)</f>
        <v>0</v>
      </c>
      <c r="BJ200" s="16" t="s">
        <v>78</v>
      </c>
      <c r="BK200" s="211">
        <f>ROUND(I200*H200,2)</f>
        <v>0</v>
      </c>
      <c r="BL200" s="16" t="s">
        <v>118</v>
      </c>
      <c r="BM200" s="210" t="s">
        <v>446</v>
      </c>
    </row>
    <row r="201" s="2" customFormat="1">
      <c r="A201" s="37"/>
      <c r="B201" s="38"/>
      <c r="C201" s="39"/>
      <c r="D201" s="225" t="s">
        <v>163</v>
      </c>
      <c r="E201" s="39"/>
      <c r="F201" s="226" t="s">
        <v>447</v>
      </c>
      <c r="G201" s="39"/>
      <c r="H201" s="39"/>
      <c r="I201" s="227"/>
      <c r="J201" s="39"/>
      <c r="K201" s="39"/>
      <c r="L201" s="43"/>
      <c r="M201" s="228"/>
      <c r="N201" s="229"/>
      <c r="O201" s="83"/>
      <c r="P201" s="83"/>
      <c r="Q201" s="83"/>
      <c r="R201" s="83"/>
      <c r="S201" s="83"/>
      <c r="T201" s="84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163</v>
      </c>
      <c r="AU201" s="16" t="s">
        <v>80</v>
      </c>
    </row>
    <row r="202" s="12" customFormat="1" ht="22.8" customHeight="1">
      <c r="A202" s="12"/>
      <c r="B202" s="183"/>
      <c r="C202" s="184"/>
      <c r="D202" s="185" t="s">
        <v>69</v>
      </c>
      <c r="E202" s="197" t="s">
        <v>448</v>
      </c>
      <c r="F202" s="197" t="s">
        <v>449</v>
      </c>
      <c r="G202" s="184"/>
      <c r="H202" s="184"/>
      <c r="I202" s="187"/>
      <c r="J202" s="198">
        <f>BK202</f>
        <v>0</v>
      </c>
      <c r="K202" s="184"/>
      <c r="L202" s="189"/>
      <c r="M202" s="190"/>
      <c r="N202" s="191"/>
      <c r="O202" s="191"/>
      <c r="P202" s="192">
        <f>SUM(P203:P204)</f>
        <v>0</v>
      </c>
      <c r="Q202" s="191"/>
      <c r="R202" s="192">
        <f>SUM(R203:R204)</f>
        <v>0.0033</v>
      </c>
      <c r="S202" s="191"/>
      <c r="T202" s="193">
        <f>SUM(T203:T204)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4" t="s">
        <v>80</v>
      </c>
      <c r="AT202" s="195" t="s">
        <v>69</v>
      </c>
      <c r="AU202" s="195" t="s">
        <v>78</v>
      </c>
      <c r="AY202" s="194" t="s">
        <v>111</v>
      </c>
      <c r="BK202" s="196">
        <f>SUM(BK203:BK204)</f>
        <v>0</v>
      </c>
    </row>
    <row r="203" s="2" customFormat="1" ht="16.5" customHeight="1">
      <c r="A203" s="37"/>
      <c r="B203" s="38"/>
      <c r="C203" s="199" t="s">
        <v>450</v>
      </c>
      <c r="D203" s="199" t="s">
        <v>114</v>
      </c>
      <c r="E203" s="200" t="s">
        <v>451</v>
      </c>
      <c r="F203" s="201" t="s">
        <v>452</v>
      </c>
      <c r="G203" s="202" t="s">
        <v>453</v>
      </c>
      <c r="H203" s="203">
        <v>27.5</v>
      </c>
      <c r="I203" s="204"/>
      <c r="J203" s="205">
        <f>ROUND(I203*H203,2)</f>
        <v>0</v>
      </c>
      <c r="K203" s="201" t="s">
        <v>177</v>
      </c>
      <c r="L203" s="43"/>
      <c r="M203" s="206" t="s">
        <v>19</v>
      </c>
      <c r="N203" s="207" t="s">
        <v>41</v>
      </c>
      <c r="O203" s="83"/>
      <c r="P203" s="208">
        <f>O203*H203</f>
        <v>0</v>
      </c>
      <c r="Q203" s="208">
        <v>0.00012</v>
      </c>
      <c r="R203" s="208">
        <f>Q203*H203</f>
        <v>0.0033</v>
      </c>
      <c r="S203" s="208">
        <v>0</v>
      </c>
      <c r="T203" s="209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10" t="s">
        <v>118</v>
      </c>
      <c r="AT203" s="210" t="s">
        <v>114</v>
      </c>
      <c r="AU203" s="210" t="s">
        <v>80</v>
      </c>
      <c r="AY203" s="16" t="s">
        <v>111</v>
      </c>
      <c r="BE203" s="211">
        <f>IF(N203="základní",J203,0)</f>
        <v>0</v>
      </c>
      <c r="BF203" s="211">
        <f>IF(N203="snížená",J203,0)</f>
        <v>0</v>
      </c>
      <c r="BG203" s="211">
        <f>IF(N203="zákl. přenesená",J203,0)</f>
        <v>0</v>
      </c>
      <c r="BH203" s="211">
        <f>IF(N203="sníž. přenesená",J203,0)</f>
        <v>0</v>
      </c>
      <c r="BI203" s="211">
        <f>IF(N203="nulová",J203,0)</f>
        <v>0</v>
      </c>
      <c r="BJ203" s="16" t="s">
        <v>78</v>
      </c>
      <c r="BK203" s="211">
        <f>ROUND(I203*H203,2)</f>
        <v>0</v>
      </c>
      <c r="BL203" s="16" t="s">
        <v>118</v>
      </c>
      <c r="BM203" s="210" t="s">
        <v>454</v>
      </c>
    </row>
    <row r="204" s="2" customFormat="1">
      <c r="A204" s="37"/>
      <c r="B204" s="38"/>
      <c r="C204" s="39"/>
      <c r="D204" s="225" t="s">
        <v>163</v>
      </c>
      <c r="E204" s="39"/>
      <c r="F204" s="226" t="s">
        <v>455</v>
      </c>
      <c r="G204" s="39"/>
      <c r="H204" s="39"/>
      <c r="I204" s="227"/>
      <c r="J204" s="39"/>
      <c r="K204" s="39"/>
      <c r="L204" s="43"/>
      <c r="M204" s="240"/>
      <c r="N204" s="241"/>
      <c r="O204" s="242"/>
      <c r="P204" s="242"/>
      <c r="Q204" s="242"/>
      <c r="R204" s="242"/>
      <c r="S204" s="242"/>
      <c r="T204" s="243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163</v>
      </c>
      <c r="AU204" s="16" t="s">
        <v>80</v>
      </c>
    </row>
    <row r="205" s="2" customFormat="1" ht="6.96" customHeight="1">
      <c r="A205" s="37"/>
      <c r="B205" s="58"/>
      <c r="C205" s="59"/>
      <c r="D205" s="59"/>
      <c r="E205" s="59"/>
      <c r="F205" s="59"/>
      <c r="G205" s="59"/>
      <c r="H205" s="59"/>
      <c r="I205" s="59"/>
      <c r="J205" s="59"/>
      <c r="K205" s="59"/>
      <c r="L205" s="43"/>
      <c r="M205" s="37"/>
      <c r="O205" s="37"/>
      <c r="P205" s="37"/>
      <c r="Q205" s="37"/>
      <c r="R205" s="37"/>
      <c r="S205" s="37"/>
      <c r="T205" s="37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</row>
  </sheetData>
  <sheetProtection sheet="1" autoFilter="0" formatColumns="0" formatRows="0" objects="1" scenarios="1" spinCount="100000" saltValue="t9fWqhCFci6t0hNt40TxVFn+QmXBp2t+W9/PWFR0HoTS1agRoNR07gxreWNo0eKP2uTfYla6vxeE8ZucPrt+Rg==" hashValue="qRWC7BHqyddRQq+x3p5CsVW28g1kHkwc8+zF7aDK0NUhdMVVTBgpTMgyKJ8LGgKHBqu3v/AFQs11LLaUB43kdQ==" algorithmName="SHA-512" password="CC35"/>
  <autoFilter ref="C86:K20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102" r:id="rId1" display="https://podminky.urs.cz/item/CS_URS_2021_02/998713201"/>
    <hyperlink ref="F106" r:id="rId2" display="https://podminky.urs.cz/item/CS_URS_2021_01/732429212"/>
    <hyperlink ref="F110" r:id="rId3" display="https://podminky.urs.cz/item/CS_URS_2021_01/998732201"/>
    <hyperlink ref="F113" r:id="rId4" display="https://podminky.urs.cz/item/CS_URS_2021_01/733223102"/>
    <hyperlink ref="F115" r:id="rId5" display="https://podminky.urs.cz/item/CS_URS_2021_01/733223103"/>
    <hyperlink ref="F117" r:id="rId6" display="https://podminky.urs.cz/item/CS_URS_2021_01/733223104"/>
    <hyperlink ref="F119" r:id="rId7" display="https://podminky.urs.cz/item/CS_URS_2021_01/733223105"/>
    <hyperlink ref="F121" r:id="rId8" display="https://podminky.urs.cz/item/CS_URS_2021_01/733223106"/>
    <hyperlink ref="F123" r:id="rId9" display="https://podminky.urs.cz/item/CS_URS_2021_01/733224222"/>
    <hyperlink ref="F125" r:id="rId10" display="https://podminky.urs.cz/item/CS_URS_2022_02/733224225"/>
    <hyperlink ref="F127" r:id="rId11" display="https://podminky.urs.cz/item/CS_URS_2021_01/733291101"/>
    <hyperlink ref="F129" r:id="rId12" display="https://podminky.urs.cz/item/CS_URS_2021_01/998733201"/>
    <hyperlink ref="F131" r:id="rId13" display="https://podminky.urs.cz/item/CS_URS_2022_02/HZS2492"/>
    <hyperlink ref="F134" r:id="rId14" display="https://podminky.urs.cz/item/CS_URS_2022_02/734209102"/>
    <hyperlink ref="F136" r:id="rId15" display="https://podminky.urs.cz/item/CS_URS_2022_02/734209103"/>
    <hyperlink ref="F138" r:id="rId16" display="https://podminky.urs.cz/item/CS_URS_2022_02/734209113"/>
    <hyperlink ref="F140" r:id="rId17" display="https://podminky.urs.cz/item/CS_URS_2022_02/734209114"/>
    <hyperlink ref="F142" r:id="rId18" display="https://podminky.urs.cz/item/CS_URS_2022_02/734209115"/>
    <hyperlink ref="F144" r:id="rId19" display="https://podminky.urs.cz/item/CS_URS_2022_02/734209116"/>
    <hyperlink ref="F146" r:id="rId20" display="https://podminky.urs.cz/item/CS_URS_2022_02/734209124"/>
    <hyperlink ref="F148" r:id="rId21" display="https://podminky.urs.cz/item/CS_URS_2022_02/734209125"/>
    <hyperlink ref="F151" r:id="rId22" display="https://podminky.urs.cz/item/CS_URS_2022_02/734211119"/>
    <hyperlink ref="F153" r:id="rId23" display="https://podminky.urs.cz/item/CS_URS_2022_02/734291123"/>
    <hyperlink ref="F155" r:id="rId24" display="https://podminky.urs.cz/item/CS_URS_2022_02/734292715"/>
    <hyperlink ref="F168" r:id="rId25" display="https://podminky.urs.cz/item/CS_URS_2022_02/734292716"/>
    <hyperlink ref="F170" r:id="rId26" display="https://podminky.urs.cz/item/CS_URS_2021_01/734411102"/>
    <hyperlink ref="F172" r:id="rId27" display="https://podminky.urs.cz/item/CS_URS_2021_02/734494212"/>
    <hyperlink ref="F174" r:id="rId28" display="https://podminky.urs.cz/item/CS_URS_2021_02/734494213"/>
    <hyperlink ref="F176" r:id="rId29" display="https://podminky.urs.cz/item/CS_URS_2021_02/734499211"/>
    <hyperlink ref="F180" r:id="rId30" display="https://podminky.urs.cz/item/CS_URS_2021_01/998734201"/>
    <hyperlink ref="F183" r:id="rId31" display="https://podminky.urs.cz/item/CS_URS_2021_02/735000912"/>
    <hyperlink ref="F185" r:id="rId32" display="https://podminky.urs.cz/item/CS_URS_2022_02/735151491"/>
    <hyperlink ref="F187" r:id="rId33" display="https://podminky.urs.cz/item/CS_URS_2022_02/735159210"/>
    <hyperlink ref="F189" r:id="rId34" display="https://podminky.urs.cz/item/CS_URS_2022_02/735419125"/>
    <hyperlink ref="F193" r:id="rId35" display="https://podminky.urs.cz/item/CS_URS_2021_02/998735201"/>
    <hyperlink ref="F198" r:id="rId36" display="https://podminky.urs.cz/item/CS_URS_2021_02/767995111"/>
    <hyperlink ref="F201" r:id="rId37" display="https://podminky.urs.cz/item/CS_URS_2021_02/998767201"/>
    <hyperlink ref="F204" r:id="rId38" display="https://podminky.urs.cz/item/CS_URS_2021_01/78331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4" customWidth="1"/>
    <col min="2" max="2" width="1.667969" style="244" customWidth="1"/>
    <col min="3" max="4" width="5" style="244" customWidth="1"/>
    <col min="5" max="5" width="11.66016" style="244" customWidth="1"/>
    <col min="6" max="6" width="9.160156" style="244" customWidth="1"/>
    <col min="7" max="7" width="5" style="244" customWidth="1"/>
    <col min="8" max="8" width="77.83203" style="244" customWidth="1"/>
    <col min="9" max="10" width="20" style="244" customWidth="1"/>
    <col min="11" max="11" width="1.667969" style="244" customWidth="1"/>
  </cols>
  <sheetData>
    <row r="1" s="1" customFormat="1" ht="37.5" customHeight="1"/>
    <row r="2" s="1" customFormat="1" ht="7.5" customHeight="1">
      <c r="B2" s="245"/>
      <c r="C2" s="246"/>
      <c r="D2" s="246"/>
      <c r="E2" s="246"/>
      <c r="F2" s="246"/>
      <c r="G2" s="246"/>
      <c r="H2" s="246"/>
      <c r="I2" s="246"/>
      <c r="J2" s="246"/>
      <c r="K2" s="247"/>
    </row>
    <row r="3" s="14" customFormat="1" ht="45" customHeight="1">
      <c r="B3" s="248"/>
      <c r="C3" s="249" t="s">
        <v>456</v>
      </c>
      <c r="D3" s="249"/>
      <c r="E3" s="249"/>
      <c r="F3" s="249"/>
      <c r="G3" s="249"/>
      <c r="H3" s="249"/>
      <c r="I3" s="249"/>
      <c r="J3" s="249"/>
      <c r="K3" s="250"/>
    </row>
    <row r="4" s="1" customFormat="1" ht="25.5" customHeight="1">
      <c r="B4" s="251"/>
      <c r="C4" s="252" t="s">
        <v>457</v>
      </c>
      <c r="D4" s="252"/>
      <c r="E4" s="252"/>
      <c r="F4" s="252"/>
      <c r="G4" s="252"/>
      <c r="H4" s="252"/>
      <c r="I4" s="252"/>
      <c r="J4" s="252"/>
      <c r="K4" s="253"/>
    </row>
    <row r="5" s="1" customFormat="1" ht="5.25" customHeight="1">
      <c r="B5" s="251"/>
      <c r="C5" s="254"/>
      <c r="D5" s="254"/>
      <c r="E5" s="254"/>
      <c r="F5" s="254"/>
      <c r="G5" s="254"/>
      <c r="H5" s="254"/>
      <c r="I5" s="254"/>
      <c r="J5" s="254"/>
      <c r="K5" s="253"/>
    </row>
    <row r="6" s="1" customFormat="1" ht="15" customHeight="1">
      <c r="B6" s="251"/>
      <c r="C6" s="255" t="s">
        <v>458</v>
      </c>
      <c r="D6" s="255"/>
      <c r="E6" s="255"/>
      <c r="F6" s="255"/>
      <c r="G6" s="255"/>
      <c r="H6" s="255"/>
      <c r="I6" s="255"/>
      <c r="J6" s="255"/>
      <c r="K6" s="253"/>
    </row>
    <row r="7" s="1" customFormat="1" ht="15" customHeight="1">
      <c r="B7" s="256"/>
      <c r="C7" s="255" t="s">
        <v>459</v>
      </c>
      <c r="D7" s="255"/>
      <c r="E7" s="255"/>
      <c r="F7" s="255"/>
      <c r="G7" s="255"/>
      <c r="H7" s="255"/>
      <c r="I7" s="255"/>
      <c r="J7" s="255"/>
      <c r="K7" s="253"/>
    </row>
    <row r="8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="1" customFormat="1" ht="15" customHeight="1">
      <c r="B9" s="256"/>
      <c r="C9" s="255" t="s">
        <v>460</v>
      </c>
      <c r="D9" s="255"/>
      <c r="E9" s="255"/>
      <c r="F9" s="255"/>
      <c r="G9" s="255"/>
      <c r="H9" s="255"/>
      <c r="I9" s="255"/>
      <c r="J9" s="255"/>
      <c r="K9" s="253"/>
    </row>
    <row r="10" s="1" customFormat="1" ht="15" customHeight="1">
      <c r="B10" s="256"/>
      <c r="C10" s="255"/>
      <c r="D10" s="255" t="s">
        <v>461</v>
      </c>
      <c r="E10" s="255"/>
      <c r="F10" s="255"/>
      <c r="G10" s="255"/>
      <c r="H10" s="255"/>
      <c r="I10" s="255"/>
      <c r="J10" s="255"/>
      <c r="K10" s="253"/>
    </row>
    <row r="11" s="1" customFormat="1" ht="15" customHeight="1">
      <c r="B11" s="256"/>
      <c r="C11" s="257"/>
      <c r="D11" s="255" t="s">
        <v>462</v>
      </c>
      <c r="E11" s="255"/>
      <c r="F11" s="255"/>
      <c r="G11" s="255"/>
      <c r="H11" s="255"/>
      <c r="I11" s="255"/>
      <c r="J11" s="255"/>
      <c r="K11" s="253"/>
    </row>
    <row r="12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="1" customFormat="1" ht="15" customHeight="1">
      <c r="B13" s="256"/>
      <c r="C13" s="257"/>
      <c r="D13" s="258" t="s">
        <v>463</v>
      </c>
      <c r="E13" s="255"/>
      <c r="F13" s="255"/>
      <c r="G13" s="255"/>
      <c r="H13" s="255"/>
      <c r="I13" s="255"/>
      <c r="J13" s="255"/>
      <c r="K13" s="253"/>
    </row>
    <row r="14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="1" customFormat="1" ht="15" customHeight="1">
      <c r="B15" s="256"/>
      <c r="C15" s="257"/>
      <c r="D15" s="255" t="s">
        <v>464</v>
      </c>
      <c r="E15" s="255"/>
      <c r="F15" s="255"/>
      <c r="G15" s="255"/>
      <c r="H15" s="255"/>
      <c r="I15" s="255"/>
      <c r="J15" s="255"/>
      <c r="K15" s="253"/>
    </row>
    <row r="16" s="1" customFormat="1" ht="15" customHeight="1">
      <c r="B16" s="256"/>
      <c r="C16" s="257"/>
      <c r="D16" s="255" t="s">
        <v>465</v>
      </c>
      <c r="E16" s="255"/>
      <c r="F16" s="255"/>
      <c r="G16" s="255"/>
      <c r="H16" s="255"/>
      <c r="I16" s="255"/>
      <c r="J16" s="255"/>
      <c r="K16" s="253"/>
    </row>
    <row r="17" s="1" customFormat="1" ht="15" customHeight="1">
      <c r="B17" s="256"/>
      <c r="C17" s="257"/>
      <c r="D17" s="255" t="s">
        <v>466</v>
      </c>
      <c r="E17" s="255"/>
      <c r="F17" s="255"/>
      <c r="G17" s="255"/>
      <c r="H17" s="255"/>
      <c r="I17" s="255"/>
      <c r="J17" s="255"/>
      <c r="K17" s="253"/>
    </row>
    <row r="18" s="1" customFormat="1" ht="15" customHeight="1">
      <c r="B18" s="256"/>
      <c r="C18" s="257"/>
      <c r="D18" s="257"/>
      <c r="E18" s="259" t="s">
        <v>77</v>
      </c>
      <c r="F18" s="255" t="s">
        <v>467</v>
      </c>
      <c r="G18" s="255"/>
      <c r="H18" s="255"/>
      <c r="I18" s="255"/>
      <c r="J18" s="255"/>
      <c r="K18" s="253"/>
    </row>
    <row r="19" s="1" customFormat="1" ht="15" customHeight="1">
      <c r="B19" s="256"/>
      <c r="C19" s="257"/>
      <c r="D19" s="257"/>
      <c r="E19" s="259" t="s">
        <v>468</v>
      </c>
      <c r="F19" s="255" t="s">
        <v>469</v>
      </c>
      <c r="G19" s="255"/>
      <c r="H19" s="255"/>
      <c r="I19" s="255"/>
      <c r="J19" s="255"/>
      <c r="K19" s="253"/>
    </row>
    <row r="20" s="1" customFormat="1" ht="15" customHeight="1">
      <c r="B20" s="256"/>
      <c r="C20" s="257"/>
      <c r="D20" s="257"/>
      <c r="E20" s="259" t="s">
        <v>470</v>
      </c>
      <c r="F20" s="255" t="s">
        <v>471</v>
      </c>
      <c r="G20" s="255"/>
      <c r="H20" s="255"/>
      <c r="I20" s="255"/>
      <c r="J20" s="255"/>
      <c r="K20" s="253"/>
    </row>
    <row r="21" s="1" customFormat="1" ht="15" customHeight="1">
      <c r="B21" s="256"/>
      <c r="C21" s="257"/>
      <c r="D21" s="257"/>
      <c r="E21" s="259" t="s">
        <v>472</v>
      </c>
      <c r="F21" s="255" t="s">
        <v>473</v>
      </c>
      <c r="G21" s="255"/>
      <c r="H21" s="255"/>
      <c r="I21" s="255"/>
      <c r="J21" s="255"/>
      <c r="K21" s="253"/>
    </row>
    <row r="22" s="1" customFormat="1" ht="15" customHeight="1">
      <c r="B22" s="256"/>
      <c r="C22" s="257"/>
      <c r="D22" s="257"/>
      <c r="E22" s="259" t="s">
        <v>474</v>
      </c>
      <c r="F22" s="255" t="s">
        <v>475</v>
      </c>
      <c r="G22" s="255"/>
      <c r="H22" s="255"/>
      <c r="I22" s="255"/>
      <c r="J22" s="255"/>
      <c r="K22" s="253"/>
    </row>
    <row r="23" s="1" customFormat="1" ht="15" customHeight="1">
      <c r="B23" s="256"/>
      <c r="C23" s="257"/>
      <c r="D23" s="257"/>
      <c r="E23" s="259" t="s">
        <v>476</v>
      </c>
      <c r="F23" s="255" t="s">
        <v>477</v>
      </c>
      <c r="G23" s="255"/>
      <c r="H23" s="255"/>
      <c r="I23" s="255"/>
      <c r="J23" s="255"/>
      <c r="K23" s="253"/>
    </row>
    <row r="24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="1" customFormat="1" ht="15" customHeight="1">
      <c r="B25" s="256"/>
      <c r="C25" s="255" t="s">
        <v>478</v>
      </c>
      <c r="D25" s="255"/>
      <c r="E25" s="255"/>
      <c r="F25" s="255"/>
      <c r="G25" s="255"/>
      <c r="H25" s="255"/>
      <c r="I25" s="255"/>
      <c r="J25" s="255"/>
      <c r="K25" s="253"/>
    </row>
    <row r="26" s="1" customFormat="1" ht="15" customHeight="1">
      <c r="B26" s="256"/>
      <c r="C26" s="255" t="s">
        <v>479</v>
      </c>
      <c r="D26" s="255"/>
      <c r="E26" s="255"/>
      <c r="F26" s="255"/>
      <c r="G26" s="255"/>
      <c r="H26" s="255"/>
      <c r="I26" s="255"/>
      <c r="J26" s="255"/>
      <c r="K26" s="253"/>
    </row>
    <row r="27" s="1" customFormat="1" ht="15" customHeight="1">
      <c r="B27" s="256"/>
      <c r="C27" s="255"/>
      <c r="D27" s="255" t="s">
        <v>480</v>
      </c>
      <c r="E27" s="255"/>
      <c r="F27" s="255"/>
      <c r="G27" s="255"/>
      <c r="H27" s="255"/>
      <c r="I27" s="255"/>
      <c r="J27" s="255"/>
      <c r="K27" s="253"/>
    </row>
    <row r="28" s="1" customFormat="1" ht="15" customHeight="1">
      <c r="B28" s="256"/>
      <c r="C28" s="257"/>
      <c r="D28" s="255" t="s">
        <v>481</v>
      </c>
      <c r="E28" s="255"/>
      <c r="F28" s="255"/>
      <c r="G28" s="255"/>
      <c r="H28" s="255"/>
      <c r="I28" s="255"/>
      <c r="J28" s="255"/>
      <c r="K28" s="253"/>
    </row>
    <row r="29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="1" customFormat="1" ht="15" customHeight="1">
      <c r="B30" s="256"/>
      <c r="C30" s="257"/>
      <c r="D30" s="255" t="s">
        <v>482</v>
      </c>
      <c r="E30" s="255"/>
      <c r="F30" s="255"/>
      <c r="G30" s="255"/>
      <c r="H30" s="255"/>
      <c r="I30" s="255"/>
      <c r="J30" s="255"/>
      <c r="K30" s="253"/>
    </row>
    <row r="31" s="1" customFormat="1" ht="15" customHeight="1">
      <c r="B31" s="256"/>
      <c r="C31" s="257"/>
      <c r="D31" s="255" t="s">
        <v>483</v>
      </c>
      <c r="E31" s="255"/>
      <c r="F31" s="255"/>
      <c r="G31" s="255"/>
      <c r="H31" s="255"/>
      <c r="I31" s="255"/>
      <c r="J31" s="255"/>
      <c r="K31" s="253"/>
    </row>
    <row r="32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="1" customFormat="1" ht="15" customHeight="1">
      <c r="B33" s="256"/>
      <c r="C33" s="257"/>
      <c r="D33" s="255" t="s">
        <v>484</v>
      </c>
      <c r="E33" s="255"/>
      <c r="F33" s="255"/>
      <c r="G33" s="255"/>
      <c r="H33" s="255"/>
      <c r="I33" s="255"/>
      <c r="J33" s="255"/>
      <c r="K33" s="253"/>
    </row>
    <row r="34" s="1" customFormat="1" ht="15" customHeight="1">
      <c r="B34" s="256"/>
      <c r="C34" s="257"/>
      <c r="D34" s="255" t="s">
        <v>485</v>
      </c>
      <c r="E34" s="255"/>
      <c r="F34" s="255"/>
      <c r="G34" s="255"/>
      <c r="H34" s="255"/>
      <c r="I34" s="255"/>
      <c r="J34" s="255"/>
      <c r="K34" s="253"/>
    </row>
    <row r="35" s="1" customFormat="1" ht="15" customHeight="1">
      <c r="B35" s="256"/>
      <c r="C35" s="257"/>
      <c r="D35" s="255" t="s">
        <v>486</v>
      </c>
      <c r="E35" s="255"/>
      <c r="F35" s="255"/>
      <c r="G35" s="255"/>
      <c r="H35" s="255"/>
      <c r="I35" s="255"/>
      <c r="J35" s="255"/>
      <c r="K35" s="253"/>
    </row>
    <row r="36" s="1" customFormat="1" ht="15" customHeight="1">
      <c r="B36" s="256"/>
      <c r="C36" s="257"/>
      <c r="D36" s="255"/>
      <c r="E36" s="258" t="s">
        <v>97</v>
      </c>
      <c r="F36" s="255"/>
      <c r="G36" s="255" t="s">
        <v>487</v>
      </c>
      <c r="H36" s="255"/>
      <c r="I36" s="255"/>
      <c r="J36" s="255"/>
      <c r="K36" s="253"/>
    </row>
    <row r="37" s="1" customFormat="1" ht="30.75" customHeight="1">
      <c r="B37" s="256"/>
      <c r="C37" s="257"/>
      <c r="D37" s="255"/>
      <c r="E37" s="258" t="s">
        <v>488</v>
      </c>
      <c r="F37" s="255"/>
      <c r="G37" s="255" t="s">
        <v>489</v>
      </c>
      <c r="H37" s="255"/>
      <c r="I37" s="255"/>
      <c r="J37" s="255"/>
      <c r="K37" s="253"/>
    </row>
    <row r="38" s="1" customFormat="1" ht="15" customHeight="1">
      <c r="B38" s="256"/>
      <c r="C38" s="257"/>
      <c r="D38" s="255"/>
      <c r="E38" s="258" t="s">
        <v>51</v>
      </c>
      <c r="F38" s="255"/>
      <c r="G38" s="255" t="s">
        <v>490</v>
      </c>
      <c r="H38" s="255"/>
      <c r="I38" s="255"/>
      <c r="J38" s="255"/>
      <c r="K38" s="253"/>
    </row>
    <row r="39" s="1" customFormat="1" ht="15" customHeight="1">
      <c r="B39" s="256"/>
      <c r="C39" s="257"/>
      <c r="D39" s="255"/>
      <c r="E39" s="258" t="s">
        <v>52</v>
      </c>
      <c r="F39" s="255"/>
      <c r="G39" s="255" t="s">
        <v>491</v>
      </c>
      <c r="H39" s="255"/>
      <c r="I39" s="255"/>
      <c r="J39" s="255"/>
      <c r="K39" s="253"/>
    </row>
    <row r="40" s="1" customFormat="1" ht="15" customHeight="1">
      <c r="B40" s="256"/>
      <c r="C40" s="257"/>
      <c r="D40" s="255"/>
      <c r="E40" s="258" t="s">
        <v>98</v>
      </c>
      <c r="F40" s="255"/>
      <c r="G40" s="255" t="s">
        <v>492</v>
      </c>
      <c r="H40" s="255"/>
      <c r="I40" s="255"/>
      <c r="J40" s="255"/>
      <c r="K40" s="253"/>
    </row>
    <row r="41" s="1" customFormat="1" ht="15" customHeight="1">
      <c r="B41" s="256"/>
      <c r="C41" s="257"/>
      <c r="D41" s="255"/>
      <c r="E41" s="258" t="s">
        <v>99</v>
      </c>
      <c r="F41" s="255"/>
      <c r="G41" s="255" t="s">
        <v>493</v>
      </c>
      <c r="H41" s="255"/>
      <c r="I41" s="255"/>
      <c r="J41" s="255"/>
      <c r="K41" s="253"/>
    </row>
    <row r="42" s="1" customFormat="1" ht="15" customHeight="1">
      <c r="B42" s="256"/>
      <c r="C42" s="257"/>
      <c r="D42" s="255"/>
      <c r="E42" s="258" t="s">
        <v>494</v>
      </c>
      <c r="F42" s="255"/>
      <c r="G42" s="255" t="s">
        <v>495</v>
      </c>
      <c r="H42" s="255"/>
      <c r="I42" s="255"/>
      <c r="J42" s="255"/>
      <c r="K42" s="253"/>
    </row>
    <row r="43" s="1" customFormat="1" ht="15" customHeight="1">
      <c r="B43" s="256"/>
      <c r="C43" s="257"/>
      <c r="D43" s="255"/>
      <c r="E43" s="258"/>
      <c r="F43" s="255"/>
      <c r="G43" s="255" t="s">
        <v>496</v>
      </c>
      <c r="H43" s="255"/>
      <c r="I43" s="255"/>
      <c r="J43" s="255"/>
      <c r="K43" s="253"/>
    </row>
    <row r="44" s="1" customFormat="1" ht="15" customHeight="1">
      <c r="B44" s="256"/>
      <c r="C44" s="257"/>
      <c r="D44" s="255"/>
      <c r="E44" s="258" t="s">
        <v>497</v>
      </c>
      <c r="F44" s="255"/>
      <c r="G44" s="255" t="s">
        <v>498</v>
      </c>
      <c r="H44" s="255"/>
      <c r="I44" s="255"/>
      <c r="J44" s="255"/>
      <c r="K44" s="253"/>
    </row>
    <row r="45" s="1" customFormat="1" ht="15" customHeight="1">
      <c r="B45" s="256"/>
      <c r="C45" s="257"/>
      <c r="D45" s="255"/>
      <c r="E45" s="258" t="s">
        <v>101</v>
      </c>
      <c r="F45" s="255"/>
      <c r="G45" s="255" t="s">
        <v>499</v>
      </c>
      <c r="H45" s="255"/>
      <c r="I45" s="255"/>
      <c r="J45" s="255"/>
      <c r="K45" s="253"/>
    </row>
    <row r="46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="1" customFormat="1" ht="15" customHeight="1">
      <c r="B47" s="256"/>
      <c r="C47" s="257"/>
      <c r="D47" s="255" t="s">
        <v>500</v>
      </c>
      <c r="E47" s="255"/>
      <c r="F47" s="255"/>
      <c r="G47" s="255"/>
      <c r="H47" s="255"/>
      <c r="I47" s="255"/>
      <c r="J47" s="255"/>
      <c r="K47" s="253"/>
    </row>
    <row r="48" s="1" customFormat="1" ht="15" customHeight="1">
      <c r="B48" s="256"/>
      <c r="C48" s="257"/>
      <c r="D48" s="257"/>
      <c r="E48" s="255" t="s">
        <v>501</v>
      </c>
      <c r="F48" s="255"/>
      <c r="G48" s="255"/>
      <c r="H48" s="255"/>
      <c r="I48" s="255"/>
      <c r="J48" s="255"/>
      <c r="K48" s="253"/>
    </row>
    <row r="49" s="1" customFormat="1" ht="15" customHeight="1">
      <c r="B49" s="256"/>
      <c r="C49" s="257"/>
      <c r="D49" s="257"/>
      <c r="E49" s="255" t="s">
        <v>502</v>
      </c>
      <c r="F49" s="255"/>
      <c r="G49" s="255"/>
      <c r="H49" s="255"/>
      <c r="I49" s="255"/>
      <c r="J49" s="255"/>
      <c r="K49" s="253"/>
    </row>
    <row r="50" s="1" customFormat="1" ht="15" customHeight="1">
      <c r="B50" s="256"/>
      <c r="C50" s="257"/>
      <c r="D50" s="257"/>
      <c r="E50" s="255" t="s">
        <v>503</v>
      </c>
      <c r="F50" s="255"/>
      <c r="G50" s="255"/>
      <c r="H50" s="255"/>
      <c r="I50" s="255"/>
      <c r="J50" s="255"/>
      <c r="K50" s="253"/>
    </row>
    <row r="51" s="1" customFormat="1" ht="15" customHeight="1">
      <c r="B51" s="256"/>
      <c r="C51" s="257"/>
      <c r="D51" s="255" t="s">
        <v>504</v>
      </c>
      <c r="E51" s="255"/>
      <c r="F51" s="255"/>
      <c r="G51" s="255"/>
      <c r="H51" s="255"/>
      <c r="I51" s="255"/>
      <c r="J51" s="255"/>
      <c r="K51" s="253"/>
    </row>
    <row r="52" s="1" customFormat="1" ht="25.5" customHeight="1">
      <c r="B52" s="251"/>
      <c r="C52" s="252" t="s">
        <v>505</v>
      </c>
      <c r="D52" s="252"/>
      <c r="E52" s="252"/>
      <c r="F52" s="252"/>
      <c r="G52" s="252"/>
      <c r="H52" s="252"/>
      <c r="I52" s="252"/>
      <c r="J52" s="252"/>
      <c r="K52" s="253"/>
    </row>
    <row r="53" s="1" customFormat="1" ht="5.25" customHeight="1">
      <c r="B53" s="251"/>
      <c r="C53" s="254"/>
      <c r="D53" s="254"/>
      <c r="E53" s="254"/>
      <c r="F53" s="254"/>
      <c r="G53" s="254"/>
      <c r="H53" s="254"/>
      <c r="I53" s="254"/>
      <c r="J53" s="254"/>
      <c r="K53" s="253"/>
    </row>
    <row r="54" s="1" customFormat="1" ht="15" customHeight="1">
      <c r="B54" s="251"/>
      <c r="C54" s="255" t="s">
        <v>506</v>
      </c>
      <c r="D54" s="255"/>
      <c r="E54" s="255"/>
      <c r="F54" s="255"/>
      <c r="G54" s="255"/>
      <c r="H54" s="255"/>
      <c r="I54" s="255"/>
      <c r="J54" s="255"/>
      <c r="K54" s="253"/>
    </row>
    <row r="55" s="1" customFormat="1" ht="15" customHeight="1">
      <c r="B55" s="251"/>
      <c r="C55" s="255" t="s">
        <v>507</v>
      </c>
      <c r="D55" s="255"/>
      <c r="E55" s="255"/>
      <c r="F55" s="255"/>
      <c r="G55" s="255"/>
      <c r="H55" s="255"/>
      <c r="I55" s="255"/>
      <c r="J55" s="255"/>
      <c r="K55" s="253"/>
    </row>
    <row r="56" s="1" customFormat="1" ht="12.75" customHeight="1">
      <c r="B56" s="251"/>
      <c r="C56" s="255"/>
      <c r="D56" s="255"/>
      <c r="E56" s="255"/>
      <c r="F56" s="255"/>
      <c r="G56" s="255"/>
      <c r="H56" s="255"/>
      <c r="I56" s="255"/>
      <c r="J56" s="255"/>
      <c r="K56" s="253"/>
    </row>
    <row r="57" s="1" customFormat="1" ht="15" customHeight="1">
      <c r="B57" s="251"/>
      <c r="C57" s="255" t="s">
        <v>508</v>
      </c>
      <c r="D57" s="255"/>
      <c r="E57" s="255"/>
      <c r="F57" s="255"/>
      <c r="G57" s="255"/>
      <c r="H57" s="255"/>
      <c r="I57" s="255"/>
      <c r="J57" s="255"/>
      <c r="K57" s="253"/>
    </row>
    <row r="58" s="1" customFormat="1" ht="15" customHeight="1">
      <c r="B58" s="251"/>
      <c r="C58" s="257"/>
      <c r="D58" s="255" t="s">
        <v>509</v>
      </c>
      <c r="E58" s="255"/>
      <c r="F58" s="255"/>
      <c r="G58" s="255"/>
      <c r="H58" s="255"/>
      <c r="I58" s="255"/>
      <c r="J58" s="255"/>
      <c r="K58" s="253"/>
    </row>
    <row r="59" s="1" customFormat="1" ht="15" customHeight="1">
      <c r="B59" s="251"/>
      <c r="C59" s="257"/>
      <c r="D59" s="255" t="s">
        <v>510</v>
      </c>
      <c r="E59" s="255"/>
      <c r="F59" s="255"/>
      <c r="G59" s="255"/>
      <c r="H59" s="255"/>
      <c r="I59" s="255"/>
      <c r="J59" s="255"/>
      <c r="K59" s="253"/>
    </row>
    <row r="60" s="1" customFormat="1" ht="15" customHeight="1">
      <c r="B60" s="251"/>
      <c r="C60" s="257"/>
      <c r="D60" s="255" t="s">
        <v>511</v>
      </c>
      <c r="E60" s="255"/>
      <c r="F60" s="255"/>
      <c r="G60" s="255"/>
      <c r="H60" s="255"/>
      <c r="I60" s="255"/>
      <c r="J60" s="255"/>
      <c r="K60" s="253"/>
    </row>
    <row r="61" s="1" customFormat="1" ht="15" customHeight="1">
      <c r="B61" s="251"/>
      <c r="C61" s="257"/>
      <c r="D61" s="255" t="s">
        <v>512</v>
      </c>
      <c r="E61" s="255"/>
      <c r="F61" s="255"/>
      <c r="G61" s="255"/>
      <c r="H61" s="255"/>
      <c r="I61" s="255"/>
      <c r="J61" s="255"/>
      <c r="K61" s="253"/>
    </row>
    <row r="62" s="1" customFormat="1" ht="15" customHeight="1">
      <c r="B62" s="251"/>
      <c r="C62" s="257"/>
      <c r="D62" s="260" t="s">
        <v>513</v>
      </c>
      <c r="E62" s="260"/>
      <c r="F62" s="260"/>
      <c r="G62" s="260"/>
      <c r="H62" s="260"/>
      <c r="I62" s="260"/>
      <c r="J62" s="260"/>
      <c r="K62" s="253"/>
    </row>
    <row r="63" s="1" customFormat="1" ht="15" customHeight="1">
      <c r="B63" s="251"/>
      <c r="C63" s="257"/>
      <c r="D63" s="255" t="s">
        <v>514</v>
      </c>
      <c r="E63" s="255"/>
      <c r="F63" s="255"/>
      <c r="G63" s="255"/>
      <c r="H63" s="255"/>
      <c r="I63" s="255"/>
      <c r="J63" s="255"/>
      <c r="K63" s="253"/>
    </row>
    <row r="64" s="1" customFormat="1" ht="12.75" customHeight="1">
      <c r="B64" s="251"/>
      <c r="C64" s="257"/>
      <c r="D64" s="257"/>
      <c r="E64" s="261"/>
      <c r="F64" s="257"/>
      <c r="G64" s="257"/>
      <c r="H64" s="257"/>
      <c r="I64" s="257"/>
      <c r="J64" s="257"/>
      <c r="K64" s="253"/>
    </row>
    <row r="65" s="1" customFormat="1" ht="15" customHeight="1">
      <c r="B65" s="251"/>
      <c r="C65" s="257"/>
      <c r="D65" s="255" t="s">
        <v>515</v>
      </c>
      <c r="E65" s="255"/>
      <c r="F65" s="255"/>
      <c r="G65" s="255"/>
      <c r="H65" s="255"/>
      <c r="I65" s="255"/>
      <c r="J65" s="255"/>
      <c r="K65" s="253"/>
    </row>
    <row r="66" s="1" customFormat="1" ht="15" customHeight="1">
      <c r="B66" s="251"/>
      <c r="C66" s="257"/>
      <c r="D66" s="260" t="s">
        <v>516</v>
      </c>
      <c r="E66" s="260"/>
      <c r="F66" s="260"/>
      <c r="G66" s="260"/>
      <c r="H66" s="260"/>
      <c r="I66" s="260"/>
      <c r="J66" s="260"/>
      <c r="K66" s="253"/>
    </row>
    <row r="67" s="1" customFormat="1" ht="15" customHeight="1">
      <c r="B67" s="251"/>
      <c r="C67" s="257"/>
      <c r="D67" s="255" t="s">
        <v>517</v>
      </c>
      <c r="E67" s="255"/>
      <c r="F67" s="255"/>
      <c r="G67" s="255"/>
      <c r="H67" s="255"/>
      <c r="I67" s="255"/>
      <c r="J67" s="255"/>
      <c r="K67" s="253"/>
    </row>
    <row r="68" s="1" customFormat="1" ht="15" customHeight="1">
      <c r="B68" s="251"/>
      <c r="C68" s="257"/>
      <c r="D68" s="255" t="s">
        <v>518</v>
      </c>
      <c r="E68" s="255"/>
      <c r="F68" s="255"/>
      <c r="G68" s="255"/>
      <c r="H68" s="255"/>
      <c r="I68" s="255"/>
      <c r="J68" s="255"/>
      <c r="K68" s="253"/>
    </row>
    <row r="69" s="1" customFormat="1" ht="15" customHeight="1">
      <c r="B69" s="251"/>
      <c r="C69" s="257"/>
      <c r="D69" s="255" t="s">
        <v>519</v>
      </c>
      <c r="E69" s="255"/>
      <c r="F69" s="255"/>
      <c r="G69" s="255"/>
      <c r="H69" s="255"/>
      <c r="I69" s="255"/>
      <c r="J69" s="255"/>
      <c r="K69" s="253"/>
    </row>
    <row r="70" s="1" customFormat="1" ht="15" customHeight="1">
      <c r="B70" s="251"/>
      <c r="C70" s="257"/>
      <c r="D70" s="255" t="s">
        <v>520</v>
      </c>
      <c r="E70" s="255"/>
      <c r="F70" s="255"/>
      <c r="G70" s="255"/>
      <c r="H70" s="255"/>
      <c r="I70" s="255"/>
      <c r="J70" s="255"/>
      <c r="K70" s="253"/>
    </row>
    <row r="71" s="1" customFormat="1" ht="12.75" customHeight="1">
      <c r="B71" s="262"/>
      <c r="C71" s="263"/>
      <c r="D71" s="263"/>
      <c r="E71" s="263"/>
      <c r="F71" s="263"/>
      <c r="G71" s="263"/>
      <c r="H71" s="263"/>
      <c r="I71" s="263"/>
      <c r="J71" s="263"/>
      <c r="K71" s="264"/>
    </row>
    <row r="72" s="1" customFormat="1" ht="18.75" customHeight="1">
      <c r="B72" s="265"/>
      <c r="C72" s="265"/>
      <c r="D72" s="265"/>
      <c r="E72" s="265"/>
      <c r="F72" s="265"/>
      <c r="G72" s="265"/>
      <c r="H72" s="265"/>
      <c r="I72" s="265"/>
      <c r="J72" s="265"/>
      <c r="K72" s="266"/>
    </row>
    <row r="73" s="1" customFormat="1" ht="18.75" customHeight="1">
      <c r="B73" s="266"/>
      <c r="C73" s="266"/>
      <c r="D73" s="266"/>
      <c r="E73" s="266"/>
      <c r="F73" s="266"/>
      <c r="G73" s="266"/>
      <c r="H73" s="266"/>
      <c r="I73" s="266"/>
      <c r="J73" s="266"/>
      <c r="K73" s="266"/>
    </row>
    <row r="74" s="1" customFormat="1" ht="7.5" customHeight="1">
      <c r="B74" s="267"/>
      <c r="C74" s="268"/>
      <c r="D74" s="268"/>
      <c r="E74" s="268"/>
      <c r="F74" s="268"/>
      <c r="G74" s="268"/>
      <c r="H74" s="268"/>
      <c r="I74" s="268"/>
      <c r="J74" s="268"/>
      <c r="K74" s="269"/>
    </row>
    <row r="75" s="1" customFormat="1" ht="45" customHeight="1">
      <c r="B75" s="270"/>
      <c r="C75" s="271" t="s">
        <v>521</v>
      </c>
      <c r="D75" s="271"/>
      <c r="E75" s="271"/>
      <c r="F75" s="271"/>
      <c r="G75" s="271"/>
      <c r="H75" s="271"/>
      <c r="I75" s="271"/>
      <c r="J75" s="271"/>
      <c r="K75" s="272"/>
    </row>
    <row r="76" s="1" customFormat="1" ht="17.25" customHeight="1">
      <c r="B76" s="270"/>
      <c r="C76" s="273" t="s">
        <v>522</v>
      </c>
      <c r="D76" s="273"/>
      <c r="E76" s="273"/>
      <c r="F76" s="273" t="s">
        <v>523</v>
      </c>
      <c r="G76" s="274"/>
      <c r="H76" s="273" t="s">
        <v>52</v>
      </c>
      <c r="I76" s="273" t="s">
        <v>55</v>
      </c>
      <c r="J76" s="273" t="s">
        <v>524</v>
      </c>
      <c r="K76" s="272"/>
    </row>
    <row r="77" s="1" customFormat="1" ht="17.25" customHeight="1">
      <c r="B77" s="270"/>
      <c r="C77" s="275" t="s">
        <v>525</v>
      </c>
      <c r="D77" s="275"/>
      <c r="E77" s="275"/>
      <c r="F77" s="276" t="s">
        <v>526</v>
      </c>
      <c r="G77" s="277"/>
      <c r="H77" s="275"/>
      <c r="I77" s="275"/>
      <c r="J77" s="275" t="s">
        <v>527</v>
      </c>
      <c r="K77" s="272"/>
    </row>
    <row r="78" s="1" customFormat="1" ht="5.25" customHeight="1">
      <c r="B78" s="270"/>
      <c r="C78" s="278"/>
      <c r="D78" s="278"/>
      <c r="E78" s="278"/>
      <c r="F78" s="278"/>
      <c r="G78" s="279"/>
      <c r="H78" s="278"/>
      <c r="I78" s="278"/>
      <c r="J78" s="278"/>
      <c r="K78" s="272"/>
    </row>
    <row r="79" s="1" customFormat="1" ht="15" customHeight="1">
      <c r="B79" s="270"/>
      <c r="C79" s="258" t="s">
        <v>51</v>
      </c>
      <c r="D79" s="280"/>
      <c r="E79" s="280"/>
      <c r="F79" s="281" t="s">
        <v>528</v>
      </c>
      <c r="G79" s="282"/>
      <c r="H79" s="258" t="s">
        <v>529</v>
      </c>
      <c r="I79" s="258" t="s">
        <v>530</v>
      </c>
      <c r="J79" s="258">
        <v>20</v>
      </c>
      <c r="K79" s="272"/>
    </row>
    <row r="80" s="1" customFormat="1" ht="15" customHeight="1">
      <c r="B80" s="270"/>
      <c r="C80" s="258" t="s">
        <v>531</v>
      </c>
      <c r="D80" s="258"/>
      <c r="E80" s="258"/>
      <c r="F80" s="281" t="s">
        <v>528</v>
      </c>
      <c r="G80" s="282"/>
      <c r="H80" s="258" t="s">
        <v>532</v>
      </c>
      <c r="I80" s="258" t="s">
        <v>530</v>
      </c>
      <c r="J80" s="258">
        <v>120</v>
      </c>
      <c r="K80" s="272"/>
    </row>
    <row r="81" s="1" customFormat="1" ht="15" customHeight="1">
      <c r="B81" s="283"/>
      <c r="C81" s="258" t="s">
        <v>533</v>
      </c>
      <c r="D81" s="258"/>
      <c r="E81" s="258"/>
      <c r="F81" s="281" t="s">
        <v>534</v>
      </c>
      <c r="G81" s="282"/>
      <c r="H81" s="258" t="s">
        <v>535</v>
      </c>
      <c r="I81" s="258" t="s">
        <v>530</v>
      </c>
      <c r="J81" s="258">
        <v>50</v>
      </c>
      <c r="K81" s="272"/>
    </row>
    <row r="82" s="1" customFormat="1" ht="15" customHeight="1">
      <c r="B82" s="283"/>
      <c r="C82" s="258" t="s">
        <v>536</v>
      </c>
      <c r="D82" s="258"/>
      <c r="E82" s="258"/>
      <c r="F82" s="281" t="s">
        <v>528</v>
      </c>
      <c r="G82" s="282"/>
      <c r="H82" s="258" t="s">
        <v>537</v>
      </c>
      <c r="I82" s="258" t="s">
        <v>538</v>
      </c>
      <c r="J82" s="258"/>
      <c r="K82" s="272"/>
    </row>
    <row r="83" s="1" customFormat="1" ht="15" customHeight="1">
      <c r="B83" s="283"/>
      <c r="C83" s="284" t="s">
        <v>539</v>
      </c>
      <c r="D83" s="284"/>
      <c r="E83" s="284"/>
      <c r="F83" s="285" t="s">
        <v>534</v>
      </c>
      <c r="G83" s="284"/>
      <c r="H83" s="284" t="s">
        <v>540</v>
      </c>
      <c r="I83" s="284" t="s">
        <v>530</v>
      </c>
      <c r="J83" s="284">
        <v>15</v>
      </c>
      <c r="K83" s="272"/>
    </row>
    <row r="84" s="1" customFormat="1" ht="15" customHeight="1">
      <c r="B84" s="283"/>
      <c r="C84" s="284" t="s">
        <v>541</v>
      </c>
      <c r="D84" s="284"/>
      <c r="E84" s="284"/>
      <c r="F84" s="285" t="s">
        <v>534</v>
      </c>
      <c r="G84" s="284"/>
      <c r="H84" s="284" t="s">
        <v>542</v>
      </c>
      <c r="I84" s="284" t="s">
        <v>530</v>
      </c>
      <c r="J84" s="284">
        <v>15</v>
      </c>
      <c r="K84" s="272"/>
    </row>
    <row r="85" s="1" customFormat="1" ht="15" customHeight="1">
      <c r="B85" s="283"/>
      <c r="C85" s="284" t="s">
        <v>543</v>
      </c>
      <c r="D85" s="284"/>
      <c r="E85" s="284"/>
      <c r="F85" s="285" t="s">
        <v>534</v>
      </c>
      <c r="G85" s="284"/>
      <c r="H85" s="284" t="s">
        <v>544</v>
      </c>
      <c r="I85" s="284" t="s">
        <v>530</v>
      </c>
      <c r="J85" s="284">
        <v>20</v>
      </c>
      <c r="K85" s="272"/>
    </row>
    <row r="86" s="1" customFormat="1" ht="15" customHeight="1">
      <c r="B86" s="283"/>
      <c r="C86" s="284" t="s">
        <v>545</v>
      </c>
      <c r="D86" s="284"/>
      <c r="E86" s="284"/>
      <c r="F86" s="285" t="s">
        <v>534</v>
      </c>
      <c r="G86" s="284"/>
      <c r="H86" s="284" t="s">
        <v>546</v>
      </c>
      <c r="I86" s="284" t="s">
        <v>530</v>
      </c>
      <c r="J86" s="284">
        <v>20</v>
      </c>
      <c r="K86" s="272"/>
    </row>
    <row r="87" s="1" customFormat="1" ht="15" customHeight="1">
      <c r="B87" s="283"/>
      <c r="C87" s="258" t="s">
        <v>547</v>
      </c>
      <c r="D87" s="258"/>
      <c r="E87" s="258"/>
      <c r="F87" s="281" t="s">
        <v>534</v>
      </c>
      <c r="G87" s="282"/>
      <c r="H87" s="258" t="s">
        <v>548</v>
      </c>
      <c r="I87" s="258" t="s">
        <v>530</v>
      </c>
      <c r="J87" s="258">
        <v>50</v>
      </c>
      <c r="K87" s="272"/>
    </row>
    <row r="88" s="1" customFormat="1" ht="15" customHeight="1">
      <c r="B88" s="283"/>
      <c r="C88" s="258" t="s">
        <v>549</v>
      </c>
      <c r="D88" s="258"/>
      <c r="E88" s="258"/>
      <c r="F88" s="281" t="s">
        <v>534</v>
      </c>
      <c r="G88" s="282"/>
      <c r="H88" s="258" t="s">
        <v>550</v>
      </c>
      <c r="I88" s="258" t="s">
        <v>530</v>
      </c>
      <c r="J88" s="258">
        <v>20</v>
      </c>
      <c r="K88" s="272"/>
    </row>
    <row r="89" s="1" customFormat="1" ht="15" customHeight="1">
      <c r="B89" s="283"/>
      <c r="C89" s="258" t="s">
        <v>551</v>
      </c>
      <c r="D89" s="258"/>
      <c r="E89" s="258"/>
      <c r="F89" s="281" t="s">
        <v>534</v>
      </c>
      <c r="G89" s="282"/>
      <c r="H89" s="258" t="s">
        <v>552</v>
      </c>
      <c r="I89" s="258" t="s">
        <v>530</v>
      </c>
      <c r="J89" s="258">
        <v>20</v>
      </c>
      <c r="K89" s="272"/>
    </row>
    <row r="90" s="1" customFormat="1" ht="15" customHeight="1">
      <c r="B90" s="283"/>
      <c r="C90" s="258" t="s">
        <v>553</v>
      </c>
      <c r="D90" s="258"/>
      <c r="E90" s="258"/>
      <c r="F90" s="281" t="s">
        <v>534</v>
      </c>
      <c r="G90" s="282"/>
      <c r="H90" s="258" t="s">
        <v>554</v>
      </c>
      <c r="I90" s="258" t="s">
        <v>530</v>
      </c>
      <c r="J90" s="258">
        <v>50</v>
      </c>
      <c r="K90" s="272"/>
    </row>
    <row r="91" s="1" customFormat="1" ht="15" customHeight="1">
      <c r="B91" s="283"/>
      <c r="C91" s="258" t="s">
        <v>555</v>
      </c>
      <c r="D91" s="258"/>
      <c r="E91" s="258"/>
      <c r="F91" s="281" t="s">
        <v>534</v>
      </c>
      <c r="G91" s="282"/>
      <c r="H91" s="258" t="s">
        <v>555</v>
      </c>
      <c r="I91" s="258" t="s">
        <v>530</v>
      </c>
      <c r="J91" s="258">
        <v>50</v>
      </c>
      <c r="K91" s="272"/>
    </row>
    <row r="92" s="1" customFormat="1" ht="15" customHeight="1">
      <c r="B92" s="283"/>
      <c r="C92" s="258" t="s">
        <v>556</v>
      </c>
      <c r="D92" s="258"/>
      <c r="E92" s="258"/>
      <c r="F92" s="281" t="s">
        <v>534</v>
      </c>
      <c r="G92" s="282"/>
      <c r="H92" s="258" t="s">
        <v>557</v>
      </c>
      <c r="I92" s="258" t="s">
        <v>530</v>
      </c>
      <c r="J92" s="258">
        <v>255</v>
      </c>
      <c r="K92" s="272"/>
    </row>
    <row r="93" s="1" customFormat="1" ht="15" customHeight="1">
      <c r="B93" s="283"/>
      <c r="C93" s="258" t="s">
        <v>558</v>
      </c>
      <c r="D93" s="258"/>
      <c r="E93" s="258"/>
      <c r="F93" s="281" t="s">
        <v>528</v>
      </c>
      <c r="G93" s="282"/>
      <c r="H93" s="258" t="s">
        <v>559</v>
      </c>
      <c r="I93" s="258" t="s">
        <v>560</v>
      </c>
      <c r="J93" s="258"/>
      <c r="K93" s="272"/>
    </row>
    <row r="94" s="1" customFormat="1" ht="15" customHeight="1">
      <c r="B94" s="283"/>
      <c r="C94" s="258" t="s">
        <v>561</v>
      </c>
      <c r="D94" s="258"/>
      <c r="E94" s="258"/>
      <c r="F94" s="281" t="s">
        <v>528</v>
      </c>
      <c r="G94" s="282"/>
      <c r="H94" s="258" t="s">
        <v>562</v>
      </c>
      <c r="I94" s="258" t="s">
        <v>563</v>
      </c>
      <c r="J94" s="258"/>
      <c r="K94" s="272"/>
    </row>
    <row r="95" s="1" customFormat="1" ht="15" customHeight="1">
      <c r="B95" s="283"/>
      <c r="C95" s="258" t="s">
        <v>564</v>
      </c>
      <c r="D95" s="258"/>
      <c r="E95" s="258"/>
      <c r="F95" s="281" t="s">
        <v>528</v>
      </c>
      <c r="G95" s="282"/>
      <c r="H95" s="258" t="s">
        <v>564</v>
      </c>
      <c r="I95" s="258" t="s">
        <v>563</v>
      </c>
      <c r="J95" s="258"/>
      <c r="K95" s="272"/>
    </row>
    <row r="96" s="1" customFormat="1" ht="15" customHeight="1">
      <c r="B96" s="283"/>
      <c r="C96" s="258" t="s">
        <v>36</v>
      </c>
      <c r="D96" s="258"/>
      <c r="E96" s="258"/>
      <c r="F96" s="281" t="s">
        <v>528</v>
      </c>
      <c r="G96" s="282"/>
      <c r="H96" s="258" t="s">
        <v>565</v>
      </c>
      <c r="I96" s="258" t="s">
        <v>563</v>
      </c>
      <c r="J96" s="258"/>
      <c r="K96" s="272"/>
    </row>
    <row r="97" s="1" customFormat="1" ht="15" customHeight="1">
      <c r="B97" s="283"/>
      <c r="C97" s="258" t="s">
        <v>46</v>
      </c>
      <c r="D97" s="258"/>
      <c r="E97" s="258"/>
      <c r="F97" s="281" t="s">
        <v>528</v>
      </c>
      <c r="G97" s="282"/>
      <c r="H97" s="258" t="s">
        <v>566</v>
      </c>
      <c r="I97" s="258" t="s">
        <v>563</v>
      </c>
      <c r="J97" s="258"/>
      <c r="K97" s="272"/>
    </row>
    <row r="98" s="1" customFormat="1" ht="15" customHeight="1">
      <c r="B98" s="286"/>
      <c r="C98" s="287"/>
      <c r="D98" s="287"/>
      <c r="E98" s="287"/>
      <c r="F98" s="287"/>
      <c r="G98" s="287"/>
      <c r="H98" s="287"/>
      <c r="I98" s="287"/>
      <c r="J98" s="287"/>
      <c r="K98" s="288"/>
    </row>
    <row r="99" s="1" customFormat="1" ht="18.75" customHeight="1">
      <c r="B99" s="289"/>
      <c r="C99" s="290"/>
      <c r="D99" s="290"/>
      <c r="E99" s="290"/>
      <c r="F99" s="290"/>
      <c r="G99" s="290"/>
      <c r="H99" s="290"/>
      <c r="I99" s="290"/>
      <c r="J99" s="290"/>
      <c r="K99" s="289"/>
    </row>
    <row r="100" s="1" customFormat="1" ht="18.75" customHeight="1">
      <c r="B100" s="266"/>
      <c r="C100" s="266"/>
      <c r="D100" s="266"/>
      <c r="E100" s="266"/>
      <c r="F100" s="266"/>
      <c r="G100" s="266"/>
      <c r="H100" s="266"/>
      <c r="I100" s="266"/>
      <c r="J100" s="266"/>
      <c r="K100" s="266"/>
    </row>
    <row r="101" s="1" customFormat="1" ht="7.5" customHeight="1">
      <c r="B101" s="267"/>
      <c r="C101" s="268"/>
      <c r="D101" s="268"/>
      <c r="E101" s="268"/>
      <c r="F101" s="268"/>
      <c r="G101" s="268"/>
      <c r="H101" s="268"/>
      <c r="I101" s="268"/>
      <c r="J101" s="268"/>
      <c r="K101" s="269"/>
    </row>
    <row r="102" s="1" customFormat="1" ht="45" customHeight="1">
      <c r="B102" s="270"/>
      <c r="C102" s="271" t="s">
        <v>567</v>
      </c>
      <c r="D102" s="271"/>
      <c r="E102" s="271"/>
      <c r="F102" s="271"/>
      <c r="G102" s="271"/>
      <c r="H102" s="271"/>
      <c r="I102" s="271"/>
      <c r="J102" s="271"/>
      <c r="K102" s="272"/>
    </row>
    <row r="103" s="1" customFormat="1" ht="17.25" customHeight="1">
      <c r="B103" s="270"/>
      <c r="C103" s="273" t="s">
        <v>522</v>
      </c>
      <c r="D103" s="273"/>
      <c r="E103" s="273"/>
      <c r="F103" s="273" t="s">
        <v>523</v>
      </c>
      <c r="G103" s="274"/>
      <c r="H103" s="273" t="s">
        <v>52</v>
      </c>
      <c r="I103" s="273" t="s">
        <v>55</v>
      </c>
      <c r="J103" s="273" t="s">
        <v>524</v>
      </c>
      <c r="K103" s="272"/>
    </row>
    <row r="104" s="1" customFormat="1" ht="17.25" customHeight="1">
      <c r="B104" s="270"/>
      <c r="C104" s="275" t="s">
        <v>525</v>
      </c>
      <c r="D104" s="275"/>
      <c r="E104" s="275"/>
      <c r="F104" s="276" t="s">
        <v>526</v>
      </c>
      <c r="G104" s="277"/>
      <c r="H104" s="275"/>
      <c r="I104" s="275"/>
      <c r="J104" s="275" t="s">
        <v>527</v>
      </c>
      <c r="K104" s="272"/>
    </row>
    <row r="105" s="1" customFormat="1" ht="5.25" customHeight="1">
      <c r="B105" s="270"/>
      <c r="C105" s="273"/>
      <c r="D105" s="273"/>
      <c r="E105" s="273"/>
      <c r="F105" s="273"/>
      <c r="G105" s="291"/>
      <c r="H105" s="273"/>
      <c r="I105" s="273"/>
      <c r="J105" s="273"/>
      <c r="K105" s="272"/>
    </row>
    <row r="106" s="1" customFormat="1" ht="15" customHeight="1">
      <c r="B106" s="270"/>
      <c r="C106" s="258" t="s">
        <v>51</v>
      </c>
      <c r="D106" s="280"/>
      <c r="E106" s="280"/>
      <c r="F106" s="281" t="s">
        <v>528</v>
      </c>
      <c r="G106" s="258"/>
      <c r="H106" s="258" t="s">
        <v>568</v>
      </c>
      <c r="I106" s="258" t="s">
        <v>530</v>
      </c>
      <c r="J106" s="258">
        <v>20</v>
      </c>
      <c r="K106" s="272"/>
    </row>
    <row r="107" s="1" customFormat="1" ht="15" customHeight="1">
      <c r="B107" s="270"/>
      <c r="C107" s="258" t="s">
        <v>531</v>
      </c>
      <c r="D107" s="258"/>
      <c r="E107" s="258"/>
      <c r="F107" s="281" t="s">
        <v>528</v>
      </c>
      <c r="G107" s="258"/>
      <c r="H107" s="258" t="s">
        <v>568</v>
      </c>
      <c r="I107" s="258" t="s">
        <v>530</v>
      </c>
      <c r="J107" s="258">
        <v>120</v>
      </c>
      <c r="K107" s="272"/>
    </row>
    <row r="108" s="1" customFormat="1" ht="15" customHeight="1">
      <c r="B108" s="283"/>
      <c r="C108" s="258" t="s">
        <v>533</v>
      </c>
      <c r="D108" s="258"/>
      <c r="E108" s="258"/>
      <c r="F108" s="281" t="s">
        <v>534</v>
      </c>
      <c r="G108" s="258"/>
      <c r="H108" s="258" t="s">
        <v>568</v>
      </c>
      <c r="I108" s="258" t="s">
        <v>530</v>
      </c>
      <c r="J108" s="258">
        <v>50</v>
      </c>
      <c r="K108" s="272"/>
    </row>
    <row r="109" s="1" customFormat="1" ht="15" customHeight="1">
      <c r="B109" s="283"/>
      <c r="C109" s="258" t="s">
        <v>536</v>
      </c>
      <c r="D109" s="258"/>
      <c r="E109" s="258"/>
      <c r="F109" s="281" t="s">
        <v>528</v>
      </c>
      <c r="G109" s="258"/>
      <c r="H109" s="258" t="s">
        <v>568</v>
      </c>
      <c r="I109" s="258" t="s">
        <v>538</v>
      </c>
      <c r="J109" s="258"/>
      <c r="K109" s="272"/>
    </row>
    <row r="110" s="1" customFormat="1" ht="15" customHeight="1">
      <c r="B110" s="283"/>
      <c r="C110" s="258" t="s">
        <v>547</v>
      </c>
      <c r="D110" s="258"/>
      <c r="E110" s="258"/>
      <c r="F110" s="281" t="s">
        <v>534</v>
      </c>
      <c r="G110" s="258"/>
      <c r="H110" s="258" t="s">
        <v>568</v>
      </c>
      <c r="I110" s="258" t="s">
        <v>530</v>
      </c>
      <c r="J110" s="258">
        <v>50</v>
      </c>
      <c r="K110" s="272"/>
    </row>
    <row r="111" s="1" customFormat="1" ht="15" customHeight="1">
      <c r="B111" s="283"/>
      <c r="C111" s="258" t="s">
        <v>555</v>
      </c>
      <c r="D111" s="258"/>
      <c r="E111" s="258"/>
      <c r="F111" s="281" t="s">
        <v>534</v>
      </c>
      <c r="G111" s="258"/>
      <c r="H111" s="258" t="s">
        <v>568</v>
      </c>
      <c r="I111" s="258" t="s">
        <v>530</v>
      </c>
      <c r="J111" s="258">
        <v>50</v>
      </c>
      <c r="K111" s="272"/>
    </row>
    <row r="112" s="1" customFormat="1" ht="15" customHeight="1">
      <c r="B112" s="283"/>
      <c r="C112" s="258" t="s">
        <v>553</v>
      </c>
      <c r="D112" s="258"/>
      <c r="E112" s="258"/>
      <c r="F112" s="281" t="s">
        <v>534</v>
      </c>
      <c r="G112" s="258"/>
      <c r="H112" s="258" t="s">
        <v>568</v>
      </c>
      <c r="I112" s="258" t="s">
        <v>530</v>
      </c>
      <c r="J112" s="258">
        <v>50</v>
      </c>
      <c r="K112" s="272"/>
    </row>
    <row r="113" s="1" customFormat="1" ht="15" customHeight="1">
      <c r="B113" s="283"/>
      <c r="C113" s="258" t="s">
        <v>51</v>
      </c>
      <c r="D113" s="258"/>
      <c r="E113" s="258"/>
      <c r="F113" s="281" t="s">
        <v>528</v>
      </c>
      <c r="G113" s="258"/>
      <c r="H113" s="258" t="s">
        <v>569</v>
      </c>
      <c r="I113" s="258" t="s">
        <v>530</v>
      </c>
      <c r="J113" s="258">
        <v>20</v>
      </c>
      <c r="K113" s="272"/>
    </row>
    <row r="114" s="1" customFormat="1" ht="15" customHeight="1">
      <c r="B114" s="283"/>
      <c r="C114" s="258" t="s">
        <v>570</v>
      </c>
      <c r="D114" s="258"/>
      <c r="E114" s="258"/>
      <c r="F114" s="281" t="s">
        <v>528</v>
      </c>
      <c r="G114" s="258"/>
      <c r="H114" s="258" t="s">
        <v>571</v>
      </c>
      <c r="I114" s="258" t="s">
        <v>530</v>
      </c>
      <c r="J114" s="258">
        <v>120</v>
      </c>
      <c r="K114" s="272"/>
    </row>
    <row r="115" s="1" customFormat="1" ht="15" customHeight="1">
      <c r="B115" s="283"/>
      <c r="C115" s="258" t="s">
        <v>36</v>
      </c>
      <c r="D115" s="258"/>
      <c r="E115" s="258"/>
      <c r="F115" s="281" t="s">
        <v>528</v>
      </c>
      <c r="G115" s="258"/>
      <c r="H115" s="258" t="s">
        <v>572</v>
      </c>
      <c r="I115" s="258" t="s">
        <v>563</v>
      </c>
      <c r="J115" s="258"/>
      <c r="K115" s="272"/>
    </row>
    <row r="116" s="1" customFormat="1" ht="15" customHeight="1">
      <c r="B116" s="283"/>
      <c r="C116" s="258" t="s">
        <v>46</v>
      </c>
      <c r="D116" s="258"/>
      <c r="E116" s="258"/>
      <c r="F116" s="281" t="s">
        <v>528</v>
      </c>
      <c r="G116" s="258"/>
      <c r="H116" s="258" t="s">
        <v>573</v>
      </c>
      <c r="I116" s="258" t="s">
        <v>563</v>
      </c>
      <c r="J116" s="258"/>
      <c r="K116" s="272"/>
    </row>
    <row r="117" s="1" customFormat="1" ht="15" customHeight="1">
      <c r="B117" s="283"/>
      <c r="C117" s="258" t="s">
        <v>55</v>
      </c>
      <c r="D117" s="258"/>
      <c r="E117" s="258"/>
      <c r="F117" s="281" t="s">
        <v>528</v>
      </c>
      <c r="G117" s="258"/>
      <c r="H117" s="258" t="s">
        <v>574</v>
      </c>
      <c r="I117" s="258" t="s">
        <v>575</v>
      </c>
      <c r="J117" s="258"/>
      <c r="K117" s="272"/>
    </row>
    <row r="118" s="1" customFormat="1" ht="15" customHeight="1">
      <c r="B118" s="286"/>
      <c r="C118" s="292"/>
      <c r="D118" s="292"/>
      <c r="E118" s="292"/>
      <c r="F118" s="292"/>
      <c r="G118" s="292"/>
      <c r="H118" s="292"/>
      <c r="I118" s="292"/>
      <c r="J118" s="292"/>
      <c r="K118" s="288"/>
    </row>
    <row r="119" s="1" customFormat="1" ht="18.75" customHeight="1">
      <c r="B119" s="293"/>
      <c r="C119" s="294"/>
      <c r="D119" s="294"/>
      <c r="E119" s="294"/>
      <c r="F119" s="295"/>
      <c r="G119" s="294"/>
      <c r="H119" s="294"/>
      <c r="I119" s="294"/>
      <c r="J119" s="294"/>
      <c r="K119" s="293"/>
    </row>
    <row r="120" s="1" customFormat="1" ht="18.75" customHeight="1">
      <c r="B120" s="266"/>
      <c r="C120" s="266"/>
      <c r="D120" s="266"/>
      <c r="E120" s="266"/>
      <c r="F120" s="266"/>
      <c r="G120" s="266"/>
      <c r="H120" s="266"/>
      <c r="I120" s="266"/>
      <c r="J120" s="266"/>
      <c r="K120" s="266"/>
    </row>
    <row r="121" s="1" customFormat="1" ht="7.5" customHeight="1">
      <c r="B121" s="296"/>
      <c r="C121" s="297"/>
      <c r="D121" s="297"/>
      <c r="E121" s="297"/>
      <c r="F121" s="297"/>
      <c r="G121" s="297"/>
      <c r="H121" s="297"/>
      <c r="I121" s="297"/>
      <c r="J121" s="297"/>
      <c r="K121" s="298"/>
    </row>
    <row r="122" s="1" customFormat="1" ht="45" customHeight="1">
      <c r="B122" s="299"/>
      <c r="C122" s="249" t="s">
        <v>576</v>
      </c>
      <c r="D122" s="249"/>
      <c r="E122" s="249"/>
      <c r="F122" s="249"/>
      <c r="G122" s="249"/>
      <c r="H122" s="249"/>
      <c r="I122" s="249"/>
      <c r="J122" s="249"/>
      <c r="K122" s="300"/>
    </row>
    <row r="123" s="1" customFormat="1" ht="17.25" customHeight="1">
      <c r="B123" s="301"/>
      <c r="C123" s="273" t="s">
        <v>522</v>
      </c>
      <c r="D123" s="273"/>
      <c r="E123" s="273"/>
      <c r="F123" s="273" t="s">
        <v>523</v>
      </c>
      <c r="G123" s="274"/>
      <c r="H123" s="273" t="s">
        <v>52</v>
      </c>
      <c r="I123" s="273" t="s">
        <v>55</v>
      </c>
      <c r="J123" s="273" t="s">
        <v>524</v>
      </c>
      <c r="K123" s="302"/>
    </row>
    <row r="124" s="1" customFormat="1" ht="17.25" customHeight="1">
      <c r="B124" s="301"/>
      <c r="C124" s="275" t="s">
        <v>525</v>
      </c>
      <c r="D124" s="275"/>
      <c r="E124" s="275"/>
      <c r="F124" s="276" t="s">
        <v>526</v>
      </c>
      <c r="G124" s="277"/>
      <c r="H124" s="275"/>
      <c r="I124" s="275"/>
      <c r="J124" s="275" t="s">
        <v>527</v>
      </c>
      <c r="K124" s="302"/>
    </row>
    <row r="125" s="1" customFormat="1" ht="5.25" customHeight="1">
      <c r="B125" s="303"/>
      <c r="C125" s="278"/>
      <c r="D125" s="278"/>
      <c r="E125" s="278"/>
      <c r="F125" s="278"/>
      <c r="G125" s="304"/>
      <c r="H125" s="278"/>
      <c r="I125" s="278"/>
      <c r="J125" s="278"/>
      <c r="K125" s="305"/>
    </row>
    <row r="126" s="1" customFormat="1" ht="15" customHeight="1">
      <c r="B126" s="303"/>
      <c r="C126" s="258" t="s">
        <v>531</v>
      </c>
      <c r="D126" s="280"/>
      <c r="E126" s="280"/>
      <c r="F126" s="281" t="s">
        <v>528</v>
      </c>
      <c r="G126" s="258"/>
      <c r="H126" s="258" t="s">
        <v>568</v>
      </c>
      <c r="I126" s="258" t="s">
        <v>530</v>
      </c>
      <c r="J126" s="258">
        <v>120</v>
      </c>
      <c r="K126" s="306"/>
    </row>
    <row r="127" s="1" customFormat="1" ht="15" customHeight="1">
      <c r="B127" s="303"/>
      <c r="C127" s="258" t="s">
        <v>577</v>
      </c>
      <c r="D127" s="258"/>
      <c r="E127" s="258"/>
      <c r="F127" s="281" t="s">
        <v>528</v>
      </c>
      <c r="G127" s="258"/>
      <c r="H127" s="258" t="s">
        <v>578</v>
      </c>
      <c r="I127" s="258" t="s">
        <v>530</v>
      </c>
      <c r="J127" s="258" t="s">
        <v>579</v>
      </c>
      <c r="K127" s="306"/>
    </row>
    <row r="128" s="1" customFormat="1" ht="15" customHeight="1">
      <c r="B128" s="303"/>
      <c r="C128" s="258" t="s">
        <v>476</v>
      </c>
      <c r="D128" s="258"/>
      <c r="E128" s="258"/>
      <c r="F128" s="281" t="s">
        <v>528</v>
      </c>
      <c r="G128" s="258"/>
      <c r="H128" s="258" t="s">
        <v>580</v>
      </c>
      <c r="I128" s="258" t="s">
        <v>530</v>
      </c>
      <c r="J128" s="258" t="s">
        <v>579</v>
      </c>
      <c r="K128" s="306"/>
    </row>
    <row r="129" s="1" customFormat="1" ht="15" customHeight="1">
      <c r="B129" s="303"/>
      <c r="C129" s="258" t="s">
        <v>539</v>
      </c>
      <c r="D129" s="258"/>
      <c r="E129" s="258"/>
      <c r="F129" s="281" t="s">
        <v>534</v>
      </c>
      <c r="G129" s="258"/>
      <c r="H129" s="258" t="s">
        <v>540</v>
      </c>
      <c r="I129" s="258" t="s">
        <v>530</v>
      </c>
      <c r="J129" s="258">
        <v>15</v>
      </c>
      <c r="K129" s="306"/>
    </row>
    <row r="130" s="1" customFormat="1" ht="15" customHeight="1">
      <c r="B130" s="303"/>
      <c r="C130" s="284" t="s">
        <v>541</v>
      </c>
      <c r="D130" s="284"/>
      <c r="E130" s="284"/>
      <c r="F130" s="285" t="s">
        <v>534</v>
      </c>
      <c r="G130" s="284"/>
      <c r="H130" s="284" t="s">
        <v>542</v>
      </c>
      <c r="I130" s="284" t="s">
        <v>530</v>
      </c>
      <c r="J130" s="284">
        <v>15</v>
      </c>
      <c r="K130" s="306"/>
    </row>
    <row r="131" s="1" customFormat="1" ht="15" customHeight="1">
      <c r="B131" s="303"/>
      <c r="C131" s="284" t="s">
        <v>543</v>
      </c>
      <c r="D131" s="284"/>
      <c r="E131" s="284"/>
      <c r="F131" s="285" t="s">
        <v>534</v>
      </c>
      <c r="G131" s="284"/>
      <c r="H131" s="284" t="s">
        <v>544</v>
      </c>
      <c r="I131" s="284" t="s">
        <v>530</v>
      </c>
      <c r="J131" s="284">
        <v>20</v>
      </c>
      <c r="K131" s="306"/>
    </row>
    <row r="132" s="1" customFormat="1" ht="15" customHeight="1">
      <c r="B132" s="303"/>
      <c r="C132" s="284" t="s">
        <v>545</v>
      </c>
      <c r="D132" s="284"/>
      <c r="E132" s="284"/>
      <c r="F132" s="285" t="s">
        <v>534</v>
      </c>
      <c r="G132" s="284"/>
      <c r="H132" s="284" t="s">
        <v>546</v>
      </c>
      <c r="I132" s="284" t="s">
        <v>530</v>
      </c>
      <c r="J132" s="284">
        <v>20</v>
      </c>
      <c r="K132" s="306"/>
    </row>
    <row r="133" s="1" customFormat="1" ht="15" customHeight="1">
      <c r="B133" s="303"/>
      <c r="C133" s="258" t="s">
        <v>533</v>
      </c>
      <c r="D133" s="258"/>
      <c r="E133" s="258"/>
      <c r="F133" s="281" t="s">
        <v>534</v>
      </c>
      <c r="G133" s="258"/>
      <c r="H133" s="258" t="s">
        <v>568</v>
      </c>
      <c r="I133" s="258" t="s">
        <v>530</v>
      </c>
      <c r="J133" s="258">
        <v>50</v>
      </c>
      <c r="K133" s="306"/>
    </row>
    <row r="134" s="1" customFormat="1" ht="15" customHeight="1">
      <c r="B134" s="303"/>
      <c r="C134" s="258" t="s">
        <v>547</v>
      </c>
      <c r="D134" s="258"/>
      <c r="E134" s="258"/>
      <c r="F134" s="281" t="s">
        <v>534</v>
      </c>
      <c r="G134" s="258"/>
      <c r="H134" s="258" t="s">
        <v>568</v>
      </c>
      <c r="I134" s="258" t="s">
        <v>530</v>
      </c>
      <c r="J134" s="258">
        <v>50</v>
      </c>
      <c r="K134" s="306"/>
    </row>
    <row r="135" s="1" customFormat="1" ht="15" customHeight="1">
      <c r="B135" s="303"/>
      <c r="C135" s="258" t="s">
        <v>553</v>
      </c>
      <c r="D135" s="258"/>
      <c r="E135" s="258"/>
      <c r="F135" s="281" t="s">
        <v>534</v>
      </c>
      <c r="G135" s="258"/>
      <c r="H135" s="258" t="s">
        <v>568</v>
      </c>
      <c r="I135" s="258" t="s">
        <v>530</v>
      </c>
      <c r="J135" s="258">
        <v>50</v>
      </c>
      <c r="K135" s="306"/>
    </row>
    <row r="136" s="1" customFormat="1" ht="15" customHeight="1">
      <c r="B136" s="303"/>
      <c r="C136" s="258" t="s">
        <v>555</v>
      </c>
      <c r="D136" s="258"/>
      <c r="E136" s="258"/>
      <c r="F136" s="281" t="s">
        <v>534</v>
      </c>
      <c r="G136" s="258"/>
      <c r="H136" s="258" t="s">
        <v>568</v>
      </c>
      <c r="I136" s="258" t="s">
        <v>530</v>
      </c>
      <c r="J136" s="258">
        <v>50</v>
      </c>
      <c r="K136" s="306"/>
    </row>
    <row r="137" s="1" customFormat="1" ht="15" customHeight="1">
      <c r="B137" s="303"/>
      <c r="C137" s="258" t="s">
        <v>556</v>
      </c>
      <c r="D137" s="258"/>
      <c r="E137" s="258"/>
      <c r="F137" s="281" t="s">
        <v>534</v>
      </c>
      <c r="G137" s="258"/>
      <c r="H137" s="258" t="s">
        <v>581</v>
      </c>
      <c r="I137" s="258" t="s">
        <v>530</v>
      </c>
      <c r="J137" s="258">
        <v>255</v>
      </c>
      <c r="K137" s="306"/>
    </row>
    <row r="138" s="1" customFormat="1" ht="15" customHeight="1">
      <c r="B138" s="303"/>
      <c r="C138" s="258" t="s">
        <v>558</v>
      </c>
      <c r="D138" s="258"/>
      <c r="E138" s="258"/>
      <c r="F138" s="281" t="s">
        <v>528</v>
      </c>
      <c r="G138" s="258"/>
      <c r="H138" s="258" t="s">
        <v>582</v>
      </c>
      <c r="I138" s="258" t="s">
        <v>560</v>
      </c>
      <c r="J138" s="258"/>
      <c r="K138" s="306"/>
    </row>
    <row r="139" s="1" customFormat="1" ht="15" customHeight="1">
      <c r="B139" s="303"/>
      <c r="C139" s="258" t="s">
        <v>561</v>
      </c>
      <c r="D139" s="258"/>
      <c r="E139" s="258"/>
      <c r="F139" s="281" t="s">
        <v>528</v>
      </c>
      <c r="G139" s="258"/>
      <c r="H139" s="258" t="s">
        <v>583</v>
      </c>
      <c r="I139" s="258" t="s">
        <v>563</v>
      </c>
      <c r="J139" s="258"/>
      <c r="K139" s="306"/>
    </row>
    <row r="140" s="1" customFormat="1" ht="15" customHeight="1">
      <c r="B140" s="303"/>
      <c r="C140" s="258" t="s">
        <v>564</v>
      </c>
      <c r="D140" s="258"/>
      <c r="E140" s="258"/>
      <c r="F140" s="281" t="s">
        <v>528</v>
      </c>
      <c r="G140" s="258"/>
      <c r="H140" s="258" t="s">
        <v>564</v>
      </c>
      <c r="I140" s="258" t="s">
        <v>563</v>
      </c>
      <c r="J140" s="258"/>
      <c r="K140" s="306"/>
    </row>
    <row r="141" s="1" customFormat="1" ht="15" customHeight="1">
      <c r="B141" s="303"/>
      <c r="C141" s="258" t="s">
        <v>36</v>
      </c>
      <c r="D141" s="258"/>
      <c r="E141" s="258"/>
      <c r="F141" s="281" t="s">
        <v>528</v>
      </c>
      <c r="G141" s="258"/>
      <c r="H141" s="258" t="s">
        <v>584</v>
      </c>
      <c r="I141" s="258" t="s">
        <v>563</v>
      </c>
      <c r="J141" s="258"/>
      <c r="K141" s="306"/>
    </row>
    <row r="142" s="1" customFormat="1" ht="15" customHeight="1">
      <c r="B142" s="303"/>
      <c r="C142" s="258" t="s">
        <v>585</v>
      </c>
      <c r="D142" s="258"/>
      <c r="E142" s="258"/>
      <c r="F142" s="281" t="s">
        <v>528</v>
      </c>
      <c r="G142" s="258"/>
      <c r="H142" s="258" t="s">
        <v>586</v>
      </c>
      <c r="I142" s="258" t="s">
        <v>563</v>
      </c>
      <c r="J142" s="258"/>
      <c r="K142" s="306"/>
    </row>
    <row r="143" s="1" customFormat="1" ht="15" customHeight="1">
      <c r="B143" s="307"/>
      <c r="C143" s="308"/>
      <c r="D143" s="308"/>
      <c r="E143" s="308"/>
      <c r="F143" s="308"/>
      <c r="G143" s="308"/>
      <c r="H143" s="308"/>
      <c r="I143" s="308"/>
      <c r="J143" s="308"/>
      <c r="K143" s="309"/>
    </row>
    <row r="144" s="1" customFormat="1" ht="18.75" customHeight="1">
      <c r="B144" s="294"/>
      <c r="C144" s="294"/>
      <c r="D144" s="294"/>
      <c r="E144" s="294"/>
      <c r="F144" s="295"/>
      <c r="G144" s="294"/>
      <c r="H144" s="294"/>
      <c r="I144" s="294"/>
      <c r="J144" s="294"/>
      <c r="K144" s="294"/>
    </row>
    <row r="145" s="1" customFormat="1" ht="18.75" customHeight="1">
      <c r="B145" s="266"/>
      <c r="C145" s="266"/>
      <c r="D145" s="266"/>
      <c r="E145" s="266"/>
      <c r="F145" s="266"/>
      <c r="G145" s="266"/>
      <c r="H145" s="266"/>
      <c r="I145" s="266"/>
      <c r="J145" s="266"/>
      <c r="K145" s="266"/>
    </row>
    <row r="146" s="1" customFormat="1" ht="7.5" customHeight="1">
      <c r="B146" s="267"/>
      <c r="C146" s="268"/>
      <c r="D146" s="268"/>
      <c r="E146" s="268"/>
      <c r="F146" s="268"/>
      <c r="G146" s="268"/>
      <c r="H146" s="268"/>
      <c r="I146" s="268"/>
      <c r="J146" s="268"/>
      <c r="K146" s="269"/>
    </row>
    <row r="147" s="1" customFormat="1" ht="45" customHeight="1">
      <c r="B147" s="270"/>
      <c r="C147" s="271" t="s">
        <v>587</v>
      </c>
      <c r="D147" s="271"/>
      <c r="E147" s="271"/>
      <c r="F147" s="271"/>
      <c r="G147" s="271"/>
      <c r="H147" s="271"/>
      <c r="I147" s="271"/>
      <c r="J147" s="271"/>
      <c r="K147" s="272"/>
    </row>
    <row r="148" s="1" customFormat="1" ht="17.25" customHeight="1">
      <c r="B148" s="270"/>
      <c r="C148" s="273" t="s">
        <v>522</v>
      </c>
      <c r="D148" s="273"/>
      <c r="E148" s="273"/>
      <c r="F148" s="273" t="s">
        <v>523</v>
      </c>
      <c r="G148" s="274"/>
      <c r="H148" s="273" t="s">
        <v>52</v>
      </c>
      <c r="I148" s="273" t="s">
        <v>55</v>
      </c>
      <c r="J148" s="273" t="s">
        <v>524</v>
      </c>
      <c r="K148" s="272"/>
    </row>
    <row r="149" s="1" customFormat="1" ht="17.25" customHeight="1">
      <c r="B149" s="270"/>
      <c r="C149" s="275" t="s">
        <v>525</v>
      </c>
      <c r="D149" s="275"/>
      <c r="E149" s="275"/>
      <c r="F149" s="276" t="s">
        <v>526</v>
      </c>
      <c r="G149" s="277"/>
      <c r="H149" s="275"/>
      <c r="I149" s="275"/>
      <c r="J149" s="275" t="s">
        <v>527</v>
      </c>
      <c r="K149" s="272"/>
    </row>
    <row r="150" s="1" customFormat="1" ht="5.25" customHeight="1">
      <c r="B150" s="283"/>
      <c r="C150" s="278"/>
      <c r="D150" s="278"/>
      <c r="E150" s="278"/>
      <c r="F150" s="278"/>
      <c r="G150" s="279"/>
      <c r="H150" s="278"/>
      <c r="I150" s="278"/>
      <c r="J150" s="278"/>
      <c r="K150" s="306"/>
    </row>
    <row r="151" s="1" customFormat="1" ht="15" customHeight="1">
      <c r="B151" s="283"/>
      <c r="C151" s="310" t="s">
        <v>531</v>
      </c>
      <c r="D151" s="258"/>
      <c r="E151" s="258"/>
      <c r="F151" s="311" t="s">
        <v>528</v>
      </c>
      <c r="G151" s="258"/>
      <c r="H151" s="310" t="s">
        <v>568</v>
      </c>
      <c r="I151" s="310" t="s">
        <v>530</v>
      </c>
      <c r="J151" s="310">
        <v>120</v>
      </c>
      <c r="K151" s="306"/>
    </row>
    <row r="152" s="1" customFormat="1" ht="15" customHeight="1">
      <c r="B152" s="283"/>
      <c r="C152" s="310" t="s">
        <v>577</v>
      </c>
      <c r="D152" s="258"/>
      <c r="E152" s="258"/>
      <c r="F152" s="311" t="s">
        <v>528</v>
      </c>
      <c r="G152" s="258"/>
      <c r="H152" s="310" t="s">
        <v>588</v>
      </c>
      <c r="I152" s="310" t="s">
        <v>530</v>
      </c>
      <c r="J152" s="310" t="s">
        <v>579</v>
      </c>
      <c r="K152" s="306"/>
    </row>
    <row r="153" s="1" customFormat="1" ht="15" customHeight="1">
      <c r="B153" s="283"/>
      <c r="C153" s="310" t="s">
        <v>476</v>
      </c>
      <c r="D153" s="258"/>
      <c r="E153" s="258"/>
      <c r="F153" s="311" t="s">
        <v>528</v>
      </c>
      <c r="G153" s="258"/>
      <c r="H153" s="310" t="s">
        <v>589</v>
      </c>
      <c r="I153" s="310" t="s">
        <v>530</v>
      </c>
      <c r="J153" s="310" t="s">
        <v>579</v>
      </c>
      <c r="K153" s="306"/>
    </row>
    <row r="154" s="1" customFormat="1" ht="15" customHeight="1">
      <c r="B154" s="283"/>
      <c r="C154" s="310" t="s">
        <v>533</v>
      </c>
      <c r="D154" s="258"/>
      <c r="E154" s="258"/>
      <c r="F154" s="311" t="s">
        <v>534</v>
      </c>
      <c r="G154" s="258"/>
      <c r="H154" s="310" t="s">
        <v>568</v>
      </c>
      <c r="I154" s="310" t="s">
        <v>530</v>
      </c>
      <c r="J154" s="310">
        <v>50</v>
      </c>
      <c r="K154" s="306"/>
    </row>
    <row r="155" s="1" customFormat="1" ht="15" customHeight="1">
      <c r="B155" s="283"/>
      <c r="C155" s="310" t="s">
        <v>536</v>
      </c>
      <c r="D155" s="258"/>
      <c r="E155" s="258"/>
      <c r="F155" s="311" t="s">
        <v>528</v>
      </c>
      <c r="G155" s="258"/>
      <c r="H155" s="310" t="s">
        <v>568</v>
      </c>
      <c r="I155" s="310" t="s">
        <v>538</v>
      </c>
      <c r="J155" s="310"/>
      <c r="K155" s="306"/>
    </row>
    <row r="156" s="1" customFormat="1" ht="15" customHeight="1">
      <c r="B156" s="283"/>
      <c r="C156" s="310" t="s">
        <v>547</v>
      </c>
      <c r="D156" s="258"/>
      <c r="E156" s="258"/>
      <c r="F156" s="311" t="s">
        <v>534</v>
      </c>
      <c r="G156" s="258"/>
      <c r="H156" s="310" t="s">
        <v>568</v>
      </c>
      <c r="I156" s="310" t="s">
        <v>530</v>
      </c>
      <c r="J156" s="310">
        <v>50</v>
      </c>
      <c r="K156" s="306"/>
    </row>
    <row r="157" s="1" customFormat="1" ht="15" customHeight="1">
      <c r="B157" s="283"/>
      <c r="C157" s="310" t="s">
        <v>555</v>
      </c>
      <c r="D157" s="258"/>
      <c r="E157" s="258"/>
      <c r="F157" s="311" t="s">
        <v>534</v>
      </c>
      <c r="G157" s="258"/>
      <c r="H157" s="310" t="s">
        <v>568</v>
      </c>
      <c r="I157" s="310" t="s">
        <v>530</v>
      </c>
      <c r="J157" s="310">
        <v>50</v>
      </c>
      <c r="K157" s="306"/>
    </row>
    <row r="158" s="1" customFormat="1" ht="15" customHeight="1">
      <c r="B158" s="283"/>
      <c r="C158" s="310" t="s">
        <v>553</v>
      </c>
      <c r="D158" s="258"/>
      <c r="E158" s="258"/>
      <c r="F158" s="311" t="s">
        <v>534</v>
      </c>
      <c r="G158" s="258"/>
      <c r="H158" s="310" t="s">
        <v>568</v>
      </c>
      <c r="I158" s="310" t="s">
        <v>530</v>
      </c>
      <c r="J158" s="310">
        <v>50</v>
      </c>
      <c r="K158" s="306"/>
    </row>
    <row r="159" s="1" customFormat="1" ht="15" customHeight="1">
      <c r="B159" s="283"/>
      <c r="C159" s="310" t="s">
        <v>85</v>
      </c>
      <c r="D159" s="258"/>
      <c r="E159" s="258"/>
      <c r="F159" s="311" t="s">
        <v>528</v>
      </c>
      <c r="G159" s="258"/>
      <c r="H159" s="310" t="s">
        <v>590</v>
      </c>
      <c r="I159" s="310" t="s">
        <v>530</v>
      </c>
      <c r="J159" s="310" t="s">
        <v>591</v>
      </c>
      <c r="K159" s="306"/>
    </row>
    <row r="160" s="1" customFormat="1" ht="15" customHeight="1">
      <c r="B160" s="283"/>
      <c r="C160" s="310" t="s">
        <v>592</v>
      </c>
      <c r="D160" s="258"/>
      <c r="E160" s="258"/>
      <c r="F160" s="311" t="s">
        <v>528</v>
      </c>
      <c r="G160" s="258"/>
      <c r="H160" s="310" t="s">
        <v>593</v>
      </c>
      <c r="I160" s="310" t="s">
        <v>563</v>
      </c>
      <c r="J160" s="310"/>
      <c r="K160" s="306"/>
    </row>
    <row r="161" s="1" customFormat="1" ht="15" customHeight="1">
      <c r="B161" s="312"/>
      <c r="C161" s="292"/>
      <c r="D161" s="292"/>
      <c r="E161" s="292"/>
      <c r="F161" s="292"/>
      <c r="G161" s="292"/>
      <c r="H161" s="292"/>
      <c r="I161" s="292"/>
      <c r="J161" s="292"/>
      <c r="K161" s="313"/>
    </row>
    <row r="162" s="1" customFormat="1" ht="18.75" customHeight="1">
      <c r="B162" s="294"/>
      <c r="C162" s="304"/>
      <c r="D162" s="304"/>
      <c r="E162" s="304"/>
      <c r="F162" s="314"/>
      <c r="G162" s="304"/>
      <c r="H162" s="304"/>
      <c r="I162" s="304"/>
      <c r="J162" s="304"/>
      <c r="K162" s="294"/>
    </row>
    <row r="163" s="1" customFormat="1" ht="18.75" customHeight="1">
      <c r="B163" s="266"/>
      <c r="C163" s="266"/>
      <c r="D163" s="266"/>
      <c r="E163" s="266"/>
      <c r="F163" s="266"/>
      <c r="G163" s="266"/>
      <c r="H163" s="266"/>
      <c r="I163" s="266"/>
      <c r="J163" s="266"/>
      <c r="K163" s="266"/>
    </row>
    <row r="164" s="1" customFormat="1" ht="7.5" customHeight="1">
      <c r="B164" s="245"/>
      <c r="C164" s="246"/>
      <c r="D164" s="246"/>
      <c r="E164" s="246"/>
      <c r="F164" s="246"/>
      <c r="G164" s="246"/>
      <c r="H164" s="246"/>
      <c r="I164" s="246"/>
      <c r="J164" s="246"/>
      <c r="K164" s="247"/>
    </row>
    <row r="165" s="1" customFormat="1" ht="45" customHeight="1">
      <c r="B165" s="248"/>
      <c r="C165" s="249" t="s">
        <v>594</v>
      </c>
      <c r="D165" s="249"/>
      <c r="E165" s="249"/>
      <c r="F165" s="249"/>
      <c r="G165" s="249"/>
      <c r="H165" s="249"/>
      <c r="I165" s="249"/>
      <c r="J165" s="249"/>
      <c r="K165" s="250"/>
    </row>
    <row r="166" s="1" customFormat="1" ht="17.25" customHeight="1">
      <c r="B166" s="248"/>
      <c r="C166" s="273" t="s">
        <v>522</v>
      </c>
      <c r="D166" s="273"/>
      <c r="E166" s="273"/>
      <c r="F166" s="273" t="s">
        <v>523</v>
      </c>
      <c r="G166" s="315"/>
      <c r="H166" s="316" t="s">
        <v>52</v>
      </c>
      <c r="I166" s="316" t="s">
        <v>55</v>
      </c>
      <c r="J166" s="273" t="s">
        <v>524</v>
      </c>
      <c r="K166" s="250"/>
    </row>
    <row r="167" s="1" customFormat="1" ht="17.25" customHeight="1">
      <c r="B167" s="251"/>
      <c r="C167" s="275" t="s">
        <v>525</v>
      </c>
      <c r="D167" s="275"/>
      <c r="E167" s="275"/>
      <c r="F167" s="276" t="s">
        <v>526</v>
      </c>
      <c r="G167" s="317"/>
      <c r="H167" s="318"/>
      <c r="I167" s="318"/>
      <c r="J167" s="275" t="s">
        <v>527</v>
      </c>
      <c r="K167" s="253"/>
    </row>
    <row r="168" s="1" customFormat="1" ht="5.25" customHeight="1">
      <c r="B168" s="283"/>
      <c r="C168" s="278"/>
      <c r="D168" s="278"/>
      <c r="E168" s="278"/>
      <c r="F168" s="278"/>
      <c r="G168" s="279"/>
      <c r="H168" s="278"/>
      <c r="I168" s="278"/>
      <c r="J168" s="278"/>
      <c r="K168" s="306"/>
    </row>
    <row r="169" s="1" customFormat="1" ht="15" customHeight="1">
      <c r="B169" s="283"/>
      <c r="C169" s="258" t="s">
        <v>531</v>
      </c>
      <c r="D169" s="258"/>
      <c r="E169" s="258"/>
      <c r="F169" s="281" t="s">
        <v>528</v>
      </c>
      <c r="G169" s="258"/>
      <c r="H169" s="258" t="s">
        <v>568</v>
      </c>
      <c r="I169" s="258" t="s">
        <v>530</v>
      </c>
      <c r="J169" s="258">
        <v>120</v>
      </c>
      <c r="K169" s="306"/>
    </row>
    <row r="170" s="1" customFormat="1" ht="15" customHeight="1">
      <c r="B170" s="283"/>
      <c r="C170" s="258" t="s">
        <v>577</v>
      </c>
      <c r="D170" s="258"/>
      <c r="E170" s="258"/>
      <c r="F170" s="281" t="s">
        <v>528</v>
      </c>
      <c r="G170" s="258"/>
      <c r="H170" s="258" t="s">
        <v>578</v>
      </c>
      <c r="I170" s="258" t="s">
        <v>530</v>
      </c>
      <c r="J170" s="258" t="s">
        <v>579</v>
      </c>
      <c r="K170" s="306"/>
    </row>
    <row r="171" s="1" customFormat="1" ht="15" customHeight="1">
      <c r="B171" s="283"/>
      <c r="C171" s="258" t="s">
        <v>476</v>
      </c>
      <c r="D171" s="258"/>
      <c r="E171" s="258"/>
      <c r="F171" s="281" t="s">
        <v>528</v>
      </c>
      <c r="G171" s="258"/>
      <c r="H171" s="258" t="s">
        <v>595</v>
      </c>
      <c r="I171" s="258" t="s">
        <v>530</v>
      </c>
      <c r="J171" s="258" t="s">
        <v>579</v>
      </c>
      <c r="K171" s="306"/>
    </row>
    <row r="172" s="1" customFormat="1" ht="15" customHeight="1">
      <c r="B172" s="283"/>
      <c r="C172" s="258" t="s">
        <v>533</v>
      </c>
      <c r="D172" s="258"/>
      <c r="E172" s="258"/>
      <c r="F172" s="281" t="s">
        <v>534</v>
      </c>
      <c r="G172" s="258"/>
      <c r="H172" s="258" t="s">
        <v>595</v>
      </c>
      <c r="I172" s="258" t="s">
        <v>530</v>
      </c>
      <c r="J172" s="258">
        <v>50</v>
      </c>
      <c r="K172" s="306"/>
    </row>
    <row r="173" s="1" customFormat="1" ht="15" customHeight="1">
      <c r="B173" s="283"/>
      <c r="C173" s="258" t="s">
        <v>536</v>
      </c>
      <c r="D173" s="258"/>
      <c r="E173" s="258"/>
      <c r="F173" s="281" t="s">
        <v>528</v>
      </c>
      <c r="G173" s="258"/>
      <c r="H173" s="258" t="s">
        <v>595</v>
      </c>
      <c r="I173" s="258" t="s">
        <v>538</v>
      </c>
      <c r="J173" s="258"/>
      <c r="K173" s="306"/>
    </row>
    <row r="174" s="1" customFormat="1" ht="15" customHeight="1">
      <c r="B174" s="283"/>
      <c r="C174" s="258" t="s">
        <v>547</v>
      </c>
      <c r="D174" s="258"/>
      <c r="E174" s="258"/>
      <c r="F174" s="281" t="s">
        <v>534</v>
      </c>
      <c r="G174" s="258"/>
      <c r="H174" s="258" t="s">
        <v>595</v>
      </c>
      <c r="I174" s="258" t="s">
        <v>530</v>
      </c>
      <c r="J174" s="258">
        <v>50</v>
      </c>
      <c r="K174" s="306"/>
    </row>
    <row r="175" s="1" customFormat="1" ht="15" customHeight="1">
      <c r="B175" s="283"/>
      <c r="C175" s="258" t="s">
        <v>555</v>
      </c>
      <c r="D175" s="258"/>
      <c r="E175" s="258"/>
      <c r="F175" s="281" t="s">
        <v>534</v>
      </c>
      <c r="G175" s="258"/>
      <c r="H175" s="258" t="s">
        <v>595</v>
      </c>
      <c r="I175" s="258" t="s">
        <v>530</v>
      </c>
      <c r="J175" s="258">
        <v>50</v>
      </c>
      <c r="K175" s="306"/>
    </row>
    <row r="176" s="1" customFormat="1" ht="15" customHeight="1">
      <c r="B176" s="283"/>
      <c r="C176" s="258" t="s">
        <v>553</v>
      </c>
      <c r="D176" s="258"/>
      <c r="E176" s="258"/>
      <c r="F176" s="281" t="s">
        <v>534</v>
      </c>
      <c r="G176" s="258"/>
      <c r="H176" s="258" t="s">
        <v>595</v>
      </c>
      <c r="I176" s="258" t="s">
        <v>530</v>
      </c>
      <c r="J176" s="258">
        <v>50</v>
      </c>
      <c r="K176" s="306"/>
    </row>
    <row r="177" s="1" customFormat="1" ht="15" customHeight="1">
      <c r="B177" s="283"/>
      <c r="C177" s="258" t="s">
        <v>97</v>
      </c>
      <c r="D177" s="258"/>
      <c r="E177" s="258"/>
      <c r="F177" s="281" t="s">
        <v>528</v>
      </c>
      <c r="G177" s="258"/>
      <c r="H177" s="258" t="s">
        <v>596</v>
      </c>
      <c r="I177" s="258" t="s">
        <v>597</v>
      </c>
      <c r="J177" s="258"/>
      <c r="K177" s="306"/>
    </row>
    <row r="178" s="1" customFormat="1" ht="15" customHeight="1">
      <c r="B178" s="283"/>
      <c r="C178" s="258" t="s">
        <v>55</v>
      </c>
      <c r="D178" s="258"/>
      <c r="E178" s="258"/>
      <c r="F178" s="281" t="s">
        <v>528</v>
      </c>
      <c r="G178" s="258"/>
      <c r="H178" s="258" t="s">
        <v>598</v>
      </c>
      <c r="I178" s="258" t="s">
        <v>599</v>
      </c>
      <c r="J178" s="258">
        <v>1</v>
      </c>
      <c r="K178" s="306"/>
    </row>
    <row r="179" s="1" customFormat="1" ht="15" customHeight="1">
      <c r="B179" s="283"/>
      <c r="C179" s="258" t="s">
        <v>51</v>
      </c>
      <c r="D179" s="258"/>
      <c r="E179" s="258"/>
      <c r="F179" s="281" t="s">
        <v>528</v>
      </c>
      <c r="G179" s="258"/>
      <c r="H179" s="258" t="s">
        <v>600</v>
      </c>
      <c r="I179" s="258" t="s">
        <v>530</v>
      </c>
      <c r="J179" s="258">
        <v>20</v>
      </c>
      <c r="K179" s="306"/>
    </row>
    <row r="180" s="1" customFormat="1" ht="15" customHeight="1">
      <c r="B180" s="283"/>
      <c r="C180" s="258" t="s">
        <v>52</v>
      </c>
      <c r="D180" s="258"/>
      <c r="E180" s="258"/>
      <c r="F180" s="281" t="s">
        <v>528</v>
      </c>
      <c r="G180" s="258"/>
      <c r="H180" s="258" t="s">
        <v>601</v>
      </c>
      <c r="I180" s="258" t="s">
        <v>530</v>
      </c>
      <c r="J180" s="258">
        <v>255</v>
      </c>
      <c r="K180" s="306"/>
    </row>
    <row r="181" s="1" customFormat="1" ht="15" customHeight="1">
      <c r="B181" s="283"/>
      <c r="C181" s="258" t="s">
        <v>98</v>
      </c>
      <c r="D181" s="258"/>
      <c r="E181" s="258"/>
      <c r="F181" s="281" t="s">
        <v>528</v>
      </c>
      <c r="G181" s="258"/>
      <c r="H181" s="258" t="s">
        <v>492</v>
      </c>
      <c r="I181" s="258" t="s">
        <v>530</v>
      </c>
      <c r="J181" s="258">
        <v>10</v>
      </c>
      <c r="K181" s="306"/>
    </row>
    <row r="182" s="1" customFormat="1" ht="15" customHeight="1">
      <c r="B182" s="283"/>
      <c r="C182" s="258" t="s">
        <v>99</v>
      </c>
      <c r="D182" s="258"/>
      <c r="E182" s="258"/>
      <c r="F182" s="281" t="s">
        <v>528</v>
      </c>
      <c r="G182" s="258"/>
      <c r="H182" s="258" t="s">
        <v>602</v>
      </c>
      <c r="I182" s="258" t="s">
        <v>563</v>
      </c>
      <c r="J182" s="258"/>
      <c r="K182" s="306"/>
    </row>
    <row r="183" s="1" customFormat="1" ht="15" customHeight="1">
      <c r="B183" s="283"/>
      <c r="C183" s="258" t="s">
        <v>603</v>
      </c>
      <c r="D183" s="258"/>
      <c r="E183" s="258"/>
      <c r="F183" s="281" t="s">
        <v>528</v>
      </c>
      <c r="G183" s="258"/>
      <c r="H183" s="258" t="s">
        <v>604</v>
      </c>
      <c r="I183" s="258" t="s">
        <v>563</v>
      </c>
      <c r="J183" s="258"/>
      <c r="K183" s="306"/>
    </row>
    <row r="184" s="1" customFormat="1" ht="15" customHeight="1">
      <c r="B184" s="283"/>
      <c r="C184" s="258" t="s">
        <v>592</v>
      </c>
      <c r="D184" s="258"/>
      <c r="E184" s="258"/>
      <c r="F184" s="281" t="s">
        <v>528</v>
      </c>
      <c r="G184" s="258"/>
      <c r="H184" s="258" t="s">
        <v>605</v>
      </c>
      <c r="I184" s="258" t="s">
        <v>563</v>
      </c>
      <c r="J184" s="258"/>
      <c r="K184" s="306"/>
    </row>
    <row r="185" s="1" customFormat="1" ht="15" customHeight="1">
      <c r="B185" s="283"/>
      <c r="C185" s="258" t="s">
        <v>101</v>
      </c>
      <c r="D185" s="258"/>
      <c r="E185" s="258"/>
      <c r="F185" s="281" t="s">
        <v>534</v>
      </c>
      <c r="G185" s="258"/>
      <c r="H185" s="258" t="s">
        <v>606</v>
      </c>
      <c r="I185" s="258" t="s">
        <v>530</v>
      </c>
      <c r="J185" s="258">
        <v>50</v>
      </c>
      <c r="K185" s="306"/>
    </row>
    <row r="186" s="1" customFormat="1" ht="15" customHeight="1">
      <c r="B186" s="283"/>
      <c r="C186" s="258" t="s">
        <v>607</v>
      </c>
      <c r="D186" s="258"/>
      <c r="E186" s="258"/>
      <c r="F186" s="281" t="s">
        <v>534</v>
      </c>
      <c r="G186" s="258"/>
      <c r="H186" s="258" t="s">
        <v>608</v>
      </c>
      <c r="I186" s="258" t="s">
        <v>609</v>
      </c>
      <c r="J186" s="258"/>
      <c r="K186" s="306"/>
    </row>
    <row r="187" s="1" customFormat="1" ht="15" customHeight="1">
      <c r="B187" s="283"/>
      <c r="C187" s="258" t="s">
        <v>610</v>
      </c>
      <c r="D187" s="258"/>
      <c r="E187" s="258"/>
      <c r="F187" s="281" t="s">
        <v>534</v>
      </c>
      <c r="G187" s="258"/>
      <c r="H187" s="258" t="s">
        <v>611</v>
      </c>
      <c r="I187" s="258" t="s">
        <v>609</v>
      </c>
      <c r="J187" s="258"/>
      <c r="K187" s="306"/>
    </row>
    <row r="188" s="1" customFormat="1" ht="15" customHeight="1">
      <c r="B188" s="283"/>
      <c r="C188" s="258" t="s">
        <v>612</v>
      </c>
      <c r="D188" s="258"/>
      <c r="E188" s="258"/>
      <c r="F188" s="281" t="s">
        <v>534</v>
      </c>
      <c r="G188" s="258"/>
      <c r="H188" s="258" t="s">
        <v>613</v>
      </c>
      <c r="I188" s="258" t="s">
        <v>609</v>
      </c>
      <c r="J188" s="258"/>
      <c r="K188" s="306"/>
    </row>
    <row r="189" s="1" customFormat="1" ht="15" customHeight="1">
      <c r="B189" s="283"/>
      <c r="C189" s="319" t="s">
        <v>614</v>
      </c>
      <c r="D189" s="258"/>
      <c r="E189" s="258"/>
      <c r="F189" s="281" t="s">
        <v>534</v>
      </c>
      <c r="G189" s="258"/>
      <c r="H189" s="258" t="s">
        <v>615</v>
      </c>
      <c r="I189" s="258" t="s">
        <v>616</v>
      </c>
      <c r="J189" s="320" t="s">
        <v>617</v>
      </c>
      <c r="K189" s="306"/>
    </row>
    <row r="190" s="1" customFormat="1" ht="15" customHeight="1">
      <c r="B190" s="283"/>
      <c r="C190" s="319" t="s">
        <v>40</v>
      </c>
      <c r="D190" s="258"/>
      <c r="E190" s="258"/>
      <c r="F190" s="281" t="s">
        <v>528</v>
      </c>
      <c r="G190" s="258"/>
      <c r="H190" s="255" t="s">
        <v>618</v>
      </c>
      <c r="I190" s="258" t="s">
        <v>619</v>
      </c>
      <c r="J190" s="258"/>
      <c r="K190" s="306"/>
    </row>
    <row r="191" s="1" customFormat="1" ht="15" customHeight="1">
      <c r="B191" s="283"/>
      <c r="C191" s="319" t="s">
        <v>620</v>
      </c>
      <c r="D191" s="258"/>
      <c r="E191" s="258"/>
      <c r="F191" s="281" t="s">
        <v>528</v>
      </c>
      <c r="G191" s="258"/>
      <c r="H191" s="258" t="s">
        <v>621</v>
      </c>
      <c r="I191" s="258" t="s">
        <v>563</v>
      </c>
      <c r="J191" s="258"/>
      <c r="K191" s="306"/>
    </row>
    <row r="192" s="1" customFormat="1" ht="15" customHeight="1">
      <c r="B192" s="283"/>
      <c r="C192" s="319" t="s">
        <v>622</v>
      </c>
      <c r="D192" s="258"/>
      <c r="E192" s="258"/>
      <c r="F192" s="281" t="s">
        <v>528</v>
      </c>
      <c r="G192" s="258"/>
      <c r="H192" s="258" t="s">
        <v>623</v>
      </c>
      <c r="I192" s="258" t="s">
        <v>563</v>
      </c>
      <c r="J192" s="258"/>
      <c r="K192" s="306"/>
    </row>
    <row r="193" s="1" customFormat="1" ht="15" customHeight="1">
      <c r="B193" s="283"/>
      <c r="C193" s="319" t="s">
        <v>624</v>
      </c>
      <c r="D193" s="258"/>
      <c r="E193" s="258"/>
      <c r="F193" s="281" t="s">
        <v>534</v>
      </c>
      <c r="G193" s="258"/>
      <c r="H193" s="258" t="s">
        <v>625</v>
      </c>
      <c r="I193" s="258" t="s">
        <v>563</v>
      </c>
      <c r="J193" s="258"/>
      <c r="K193" s="306"/>
    </row>
    <row r="194" s="1" customFormat="1" ht="15" customHeight="1">
      <c r="B194" s="312"/>
      <c r="C194" s="321"/>
      <c r="D194" s="292"/>
      <c r="E194" s="292"/>
      <c r="F194" s="292"/>
      <c r="G194" s="292"/>
      <c r="H194" s="292"/>
      <c r="I194" s="292"/>
      <c r="J194" s="292"/>
      <c r="K194" s="313"/>
    </row>
    <row r="195" s="1" customFormat="1" ht="18.75" customHeight="1">
      <c r="B195" s="294"/>
      <c r="C195" s="304"/>
      <c r="D195" s="304"/>
      <c r="E195" s="304"/>
      <c r="F195" s="314"/>
      <c r="G195" s="304"/>
      <c r="H195" s="304"/>
      <c r="I195" s="304"/>
      <c r="J195" s="304"/>
      <c r="K195" s="294"/>
    </row>
    <row r="196" s="1" customFormat="1" ht="18.75" customHeight="1">
      <c r="B196" s="294"/>
      <c r="C196" s="304"/>
      <c r="D196" s="304"/>
      <c r="E196" s="304"/>
      <c r="F196" s="314"/>
      <c r="G196" s="304"/>
      <c r="H196" s="304"/>
      <c r="I196" s="304"/>
      <c r="J196" s="304"/>
      <c r="K196" s="294"/>
    </row>
    <row r="197" s="1" customFormat="1" ht="18.75" customHeight="1">
      <c r="B197" s="266"/>
      <c r="C197" s="266"/>
      <c r="D197" s="266"/>
      <c r="E197" s="266"/>
      <c r="F197" s="266"/>
      <c r="G197" s="266"/>
      <c r="H197" s="266"/>
      <c r="I197" s="266"/>
      <c r="J197" s="266"/>
      <c r="K197" s="266"/>
    </row>
    <row r="198" s="1" customFormat="1" ht="13.5">
      <c r="B198" s="245"/>
      <c r="C198" s="246"/>
      <c r="D198" s="246"/>
      <c r="E198" s="246"/>
      <c r="F198" s="246"/>
      <c r="G198" s="246"/>
      <c r="H198" s="246"/>
      <c r="I198" s="246"/>
      <c r="J198" s="246"/>
      <c r="K198" s="247"/>
    </row>
    <row r="199" s="1" customFormat="1" ht="21">
      <c r="B199" s="248"/>
      <c r="C199" s="249" t="s">
        <v>626</v>
      </c>
      <c r="D199" s="249"/>
      <c r="E199" s="249"/>
      <c r="F199" s="249"/>
      <c r="G199" s="249"/>
      <c r="H199" s="249"/>
      <c r="I199" s="249"/>
      <c r="J199" s="249"/>
      <c r="K199" s="250"/>
    </row>
    <row r="200" s="1" customFormat="1" ht="25.5" customHeight="1">
      <c r="B200" s="248"/>
      <c r="C200" s="322" t="s">
        <v>627</v>
      </c>
      <c r="D200" s="322"/>
      <c r="E200" s="322"/>
      <c r="F200" s="322" t="s">
        <v>628</v>
      </c>
      <c r="G200" s="323"/>
      <c r="H200" s="322" t="s">
        <v>629</v>
      </c>
      <c r="I200" s="322"/>
      <c r="J200" s="322"/>
      <c r="K200" s="250"/>
    </row>
    <row r="201" s="1" customFormat="1" ht="5.25" customHeight="1">
      <c r="B201" s="283"/>
      <c r="C201" s="278"/>
      <c r="D201" s="278"/>
      <c r="E201" s="278"/>
      <c r="F201" s="278"/>
      <c r="G201" s="304"/>
      <c r="H201" s="278"/>
      <c r="I201" s="278"/>
      <c r="J201" s="278"/>
      <c r="K201" s="306"/>
    </row>
    <row r="202" s="1" customFormat="1" ht="15" customHeight="1">
      <c r="B202" s="283"/>
      <c r="C202" s="258" t="s">
        <v>619</v>
      </c>
      <c r="D202" s="258"/>
      <c r="E202" s="258"/>
      <c r="F202" s="281" t="s">
        <v>41</v>
      </c>
      <c r="G202" s="258"/>
      <c r="H202" s="258" t="s">
        <v>630</v>
      </c>
      <c r="I202" s="258"/>
      <c r="J202" s="258"/>
      <c r="K202" s="306"/>
    </row>
    <row r="203" s="1" customFormat="1" ht="15" customHeight="1">
      <c r="B203" s="283"/>
      <c r="C203" s="258"/>
      <c r="D203" s="258"/>
      <c r="E203" s="258"/>
      <c r="F203" s="281" t="s">
        <v>42</v>
      </c>
      <c r="G203" s="258"/>
      <c r="H203" s="258" t="s">
        <v>631</v>
      </c>
      <c r="I203" s="258"/>
      <c r="J203" s="258"/>
      <c r="K203" s="306"/>
    </row>
    <row r="204" s="1" customFormat="1" ht="15" customHeight="1">
      <c r="B204" s="283"/>
      <c r="C204" s="258"/>
      <c r="D204" s="258"/>
      <c r="E204" s="258"/>
      <c r="F204" s="281" t="s">
        <v>45</v>
      </c>
      <c r="G204" s="258"/>
      <c r="H204" s="258" t="s">
        <v>632</v>
      </c>
      <c r="I204" s="258"/>
      <c r="J204" s="258"/>
      <c r="K204" s="306"/>
    </row>
    <row r="205" s="1" customFormat="1" ht="15" customHeight="1">
      <c r="B205" s="283"/>
      <c r="C205" s="258"/>
      <c r="D205" s="258"/>
      <c r="E205" s="258"/>
      <c r="F205" s="281" t="s">
        <v>43</v>
      </c>
      <c r="G205" s="258"/>
      <c r="H205" s="258" t="s">
        <v>633</v>
      </c>
      <c r="I205" s="258"/>
      <c r="J205" s="258"/>
      <c r="K205" s="306"/>
    </row>
    <row r="206" s="1" customFormat="1" ht="15" customHeight="1">
      <c r="B206" s="283"/>
      <c r="C206" s="258"/>
      <c r="D206" s="258"/>
      <c r="E206" s="258"/>
      <c r="F206" s="281" t="s">
        <v>44</v>
      </c>
      <c r="G206" s="258"/>
      <c r="H206" s="258" t="s">
        <v>634</v>
      </c>
      <c r="I206" s="258"/>
      <c r="J206" s="258"/>
      <c r="K206" s="306"/>
    </row>
    <row r="207" s="1" customFormat="1" ht="15" customHeight="1">
      <c r="B207" s="283"/>
      <c r="C207" s="258"/>
      <c r="D207" s="258"/>
      <c r="E207" s="258"/>
      <c r="F207" s="281"/>
      <c r="G207" s="258"/>
      <c r="H207" s="258"/>
      <c r="I207" s="258"/>
      <c r="J207" s="258"/>
      <c r="K207" s="306"/>
    </row>
    <row r="208" s="1" customFormat="1" ht="15" customHeight="1">
      <c r="B208" s="283"/>
      <c r="C208" s="258" t="s">
        <v>575</v>
      </c>
      <c r="D208" s="258"/>
      <c r="E208" s="258"/>
      <c r="F208" s="281" t="s">
        <v>77</v>
      </c>
      <c r="G208" s="258"/>
      <c r="H208" s="258" t="s">
        <v>635</v>
      </c>
      <c r="I208" s="258"/>
      <c r="J208" s="258"/>
      <c r="K208" s="306"/>
    </row>
    <row r="209" s="1" customFormat="1" ht="15" customHeight="1">
      <c r="B209" s="283"/>
      <c r="C209" s="258"/>
      <c r="D209" s="258"/>
      <c r="E209" s="258"/>
      <c r="F209" s="281" t="s">
        <v>470</v>
      </c>
      <c r="G209" s="258"/>
      <c r="H209" s="258" t="s">
        <v>471</v>
      </c>
      <c r="I209" s="258"/>
      <c r="J209" s="258"/>
      <c r="K209" s="306"/>
    </row>
    <row r="210" s="1" customFormat="1" ht="15" customHeight="1">
      <c r="B210" s="283"/>
      <c r="C210" s="258"/>
      <c r="D210" s="258"/>
      <c r="E210" s="258"/>
      <c r="F210" s="281" t="s">
        <v>468</v>
      </c>
      <c r="G210" s="258"/>
      <c r="H210" s="258" t="s">
        <v>636</v>
      </c>
      <c r="I210" s="258"/>
      <c r="J210" s="258"/>
      <c r="K210" s="306"/>
    </row>
    <row r="211" s="1" customFormat="1" ht="15" customHeight="1">
      <c r="B211" s="324"/>
      <c r="C211" s="258"/>
      <c r="D211" s="258"/>
      <c r="E211" s="258"/>
      <c r="F211" s="281" t="s">
        <v>472</v>
      </c>
      <c r="G211" s="319"/>
      <c r="H211" s="310" t="s">
        <v>473</v>
      </c>
      <c r="I211" s="310"/>
      <c r="J211" s="310"/>
      <c r="K211" s="325"/>
    </row>
    <row r="212" s="1" customFormat="1" ht="15" customHeight="1">
      <c r="B212" s="324"/>
      <c r="C212" s="258"/>
      <c r="D212" s="258"/>
      <c r="E212" s="258"/>
      <c r="F212" s="281" t="s">
        <v>474</v>
      </c>
      <c r="G212" s="319"/>
      <c r="H212" s="310" t="s">
        <v>637</v>
      </c>
      <c r="I212" s="310"/>
      <c r="J212" s="310"/>
      <c r="K212" s="325"/>
    </row>
    <row r="213" s="1" customFormat="1" ht="15" customHeight="1">
      <c r="B213" s="324"/>
      <c r="C213" s="258"/>
      <c r="D213" s="258"/>
      <c r="E213" s="258"/>
      <c r="F213" s="281"/>
      <c r="G213" s="319"/>
      <c r="H213" s="310"/>
      <c r="I213" s="310"/>
      <c r="J213" s="310"/>
      <c r="K213" s="325"/>
    </row>
    <row r="214" s="1" customFormat="1" ht="15" customHeight="1">
      <c r="B214" s="324"/>
      <c r="C214" s="258" t="s">
        <v>599</v>
      </c>
      <c r="D214" s="258"/>
      <c r="E214" s="258"/>
      <c r="F214" s="281">
        <v>1</v>
      </c>
      <c r="G214" s="319"/>
      <c r="H214" s="310" t="s">
        <v>638</v>
      </c>
      <c r="I214" s="310"/>
      <c r="J214" s="310"/>
      <c r="K214" s="325"/>
    </row>
    <row r="215" s="1" customFormat="1" ht="15" customHeight="1">
      <c r="B215" s="324"/>
      <c r="C215" s="258"/>
      <c r="D215" s="258"/>
      <c r="E215" s="258"/>
      <c r="F215" s="281">
        <v>2</v>
      </c>
      <c r="G215" s="319"/>
      <c r="H215" s="310" t="s">
        <v>639</v>
      </c>
      <c r="I215" s="310"/>
      <c r="J215" s="310"/>
      <c r="K215" s="325"/>
    </row>
    <row r="216" s="1" customFormat="1" ht="15" customHeight="1">
      <c r="B216" s="324"/>
      <c r="C216" s="258"/>
      <c r="D216" s="258"/>
      <c r="E216" s="258"/>
      <c r="F216" s="281">
        <v>3</v>
      </c>
      <c r="G216" s="319"/>
      <c r="H216" s="310" t="s">
        <v>640</v>
      </c>
      <c r="I216" s="310"/>
      <c r="J216" s="310"/>
      <c r="K216" s="325"/>
    </row>
    <row r="217" s="1" customFormat="1" ht="15" customHeight="1">
      <c r="B217" s="324"/>
      <c r="C217" s="258"/>
      <c r="D217" s="258"/>
      <c r="E217" s="258"/>
      <c r="F217" s="281">
        <v>4</v>
      </c>
      <c r="G217" s="319"/>
      <c r="H217" s="310" t="s">
        <v>641</v>
      </c>
      <c r="I217" s="310"/>
      <c r="J217" s="310"/>
      <c r="K217" s="325"/>
    </row>
    <row r="218" s="1" customFormat="1" ht="12.75" customHeight="1">
      <c r="B218" s="326"/>
      <c r="C218" s="327"/>
      <c r="D218" s="327"/>
      <c r="E218" s="327"/>
      <c r="F218" s="327"/>
      <c r="G218" s="327"/>
      <c r="H218" s="327"/>
      <c r="I218" s="327"/>
      <c r="J218" s="327"/>
      <c r="K218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Hynek Farka</dc:creator>
  <cp:lastModifiedBy>Hynek Farka</cp:lastModifiedBy>
  <dcterms:created xsi:type="dcterms:W3CDTF">2022-11-03T11:46:53Z</dcterms:created>
  <dcterms:modified xsi:type="dcterms:W3CDTF">2022-11-03T11:46:56Z</dcterms:modified>
</cp:coreProperties>
</file>